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" windowHeight="1275" activeTab="0"/>
  </bookViews>
  <sheets>
    <sheet name="Приложение 6" sheetId="1" r:id="rId1"/>
  </sheets>
  <definedNames>
    <definedName name="_xlnm.Print_Titles" localSheetId="0">'Приложение 6'!$5:$6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<sst xmlns="http://schemas.openxmlformats.org/spreadsheetml/2006/main" count="1125" uniqueCount="364">
  <si>
    <t>0100000000</t>
  </si>
  <si>
    <t>0100078320</t>
  </si>
  <si>
    <t>0100078330</t>
  </si>
  <si>
    <t>0100078620</t>
  </si>
  <si>
    <t>0100078650</t>
  </si>
  <si>
    <t>0100078660</t>
  </si>
  <si>
    <t>0100080020</t>
  </si>
  <si>
    <t>0100085410</t>
  </si>
  <si>
    <t>0100085420</t>
  </si>
  <si>
    <t>0100085430</t>
  </si>
  <si>
    <t>0100085510</t>
  </si>
  <si>
    <t>0100085520</t>
  </si>
  <si>
    <t>0100085530</t>
  </si>
  <si>
    <t>0200000000</t>
  </si>
  <si>
    <t>0300000000</t>
  </si>
  <si>
    <t>0300080100</t>
  </si>
  <si>
    <t>0300082010</t>
  </si>
  <si>
    <t>0300082040</t>
  </si>
  <si>
    <t>0300082070</t>
  </si>
  <si>
    <t>0400000000</t>
  </si>
  <si>
    <t>0400080020</t>
  </si>
  <si>
    <t>0400083010</t>
  </si>
  <si>
    <t>0400083020</t>
  </si>
  <si>
    <t>0400083030</t>
  </si>
  <si>
    <t>0500000000</t>
  </si>
  <si>
    <t>0600000000</t>
  </si>
  <si>
    <t>0600086100</t>
  </si>
  <si>
    <t>0700000000</t>
  </si>
  <si>
    <t>0700078420</t>
  </si>
  <si>
    <t>0700081510</t>
  </si>
  <si>
    <t>0700081520</t>
  </si>
  <si>
    <t>1000000000</t>
  </si>
  <si>
    <t>1000087010</t>
  </si>
  <si>
    <t>1000087300</t>
  </si>
  <si>
    <t>110</t>
  </si>
  <si>
    <t>120</t>
  </si>
  <si>
    <t>1200000000</t>
  </si>
  <si>
    <t>1200083170</t>
  </si>
  <si>
    <t>1300000000</t>
  </si>
  <si>
    <t>1300083200</t>
  </si>
  <si>
    <t>1400000000</t>
  </si>
  <si>
    <t>1400083300</t>
  </si>
  <si>
    <t>1400083330</t>
  </si>
  <si>
    <t>1400085940</t>
  </si>
  <si>
    <t>1500000000</t>
  </si>
  <si>
    <t>1500080020</t>
  </si>
  <si>
    <t>1500083510</t>
  </si>
  <si>
    <t>1500083520</t>
  </si>
  <si>
    <t>1500083530</t>
  </si>
  <si>
    <t>1500083540</t>
  </si>
  <si>
    <t>1500083550</t>
  </si>
  <si>
    <t>1600000000</t>
  </si>
  <si>
    <t>1600083410</t>
  </si>
  <si>
    <t>1600083420</t>
  </si>
  <si>
    <t>1700000000</t>
  </si>
  <si>
    <t>1700085810</t>
  </si>
  <si>
    <t>1700085820</t>
  </si>
  <si>
    <t>1700085830</t>
  </si>
  <si>
    <t>1700085840</t>
  </si>
  <si>
    <t>1700085850</t>
  </si>
  <si>
    <t>1700085860</t>
  </si>
  <si>
    <t>1700085880</t>
  </si>
  <si>
    <t>1800000000</t>
  </si>
  <si>
    <t>1800082020</t>
  </si>
  <si>
    <t>1800082030</t>
  </si>
  <si>
    <t>1800082050</t>
  </si>
  <si>
    <t>1900000000</t>
  </si>
  <si>
    <t>1900081700</t>
  </si>
  <si>
    <t>530</t>
  </si>
  <si>
    <t>540</t>
  </si>
  <si>
    <t>600</t>
  </si>
  <si>
    <t>630</t>
  </si>
  <si>
    <t>7000000000</t>
  </si>
  <si>
    <t>7000080010</t>
  </si>
  <si>
    <t>7100000000</t>
  </si>
  <si>
    <t>7100080020</t>
  </si>
  <si>
    <t>7200000000</t>
  </si>
  <si>
    <t>7210000000</t>
  </si>
  <si>
    <t>7210080030</t>
  </si>
  <si>
    <t>7220000000</t>
  </si>
  <si>
    <t>7220080030</t>
  </si>
  <si>
    <t>7300000000</t>
  </si>
  <si>
    <t>7310000000</t>
  </si>
  <si>
    <t>7310078670</t>
  </si>
  <si>
    <t>7310078690</t>
  </si>
  <si>
    <t>7310078710</t>
  </si>
  <si>
    <t>7310080020</t>
  </si>
  <si>
    <t>7320000000</t>
  </si>
  <si>
    <t>7320080020</t>
  </si>
  <si>
    <t>7400000000</t>
  </si>
  <si>
    <t>7400080100</t>
  </si>
  <si>
    <t>7500000000</t>
  </si>
  <si>
    <t>7500080500</t>
  </si>
  <si>
    <t>7600000000</t>
  </si>
  <si>
    <t>7610000000</t>
  </si>
  <si>
    <t>7620000000</t>
  </si>
  <si>
    <t>7620078240</t>
  </si>
  <si>
    <t>7620080100</t>
  </si>
  <si>
    <t>7630000000</t>
  </si>
  <si>
    <t>7630078240</t>
  </si>
  <si>
    <t>7630080100</t>
  </si>
  <si>
    <t>7700000000</t>
  </si>
  <si>
    <t>7700078700</t>
  </si>
  <si>
    <t>7700078740</t>
  </si>
  <si>
    <t>7700078910</t>
  </si>
  <si>
    <t>7700086200</t>
  </si>
  <si>
    <t>77000R0820</t>
  </si>
  <si>
    <t>7800000000</t>
  </si>
  <si>
    <t>7810000000</t>
  </si>
  <si>
    <t>7810078010</t>
  </si>
  <si>
    <t>7820088010</t>
  </si>
  <si>
    <t>7830051180</t>
  </si>
  <si>
    <t>7830078680</t>
  </si>
  <si>
    <t>7840000000</t>
  </si>
  <si>
    <t>7840088020</t>
  </si>
  <si>
    <t>7840088050</t>
  </si>
  <si>
    <t>7840088060</t>
  </si>
  <si>
    <t>7840088090</t>
  </si>
  <si>
    <t>7900000000</t>
  </si>
  <si>
    <t>7900078120</t>
  </si>
  <si>
    <t>7900083600</t>
  </si>
  <si>
    <t>7900088080</t>
  </si>
  <si>
    <t>800</t>
  </si>
  <si>
    <t>810</t>
  </si>
  <si>
    <t>850</t>
  </si>
  <si>
    <t>870</t>
  </si>
  <si>
    <t>Дотации</t>
  </si>
  <si>
    <t>Подписка</t>
  </si>
  <si>
    <t>Субсидии</t>
  </si>
  <si>
    <t>Стипендии</t>
  </si>
  <si>
    <t>Субвенции</t>
  </si>
  <si>
    <t>010008И210</t>
  </si>
  <si>
    <t>010008И220</t>
  </si>
  <si>
    <t>010008И230</t>
  </si>
  <si>
    <t>010008И240</t>
  </si>
  <si>
    <t>010008Ш110</t>
  </si>
  <si>
    <t>010008Ш120</t>
  </si>
  <si>
    <t>010008Ш130</t>
  </si>
  <si>
    <t>010008Ш140</t>
  </si>
  <si>
    <t>010008Ш150</t>
  </si>
  <si>
    <t>010008Ш160</t>
  </si>
  <si>
    <t>010008Ш170</t>
  </si>
  <si>
    <t>Резервные средства</t>
  </si>
  <si>
    <t>Бюджетные инвестиции</t>
  </si>
  <si>
    <t>Межбюджетные трансферты</t>
  </si>
  <si>
    <t>Иные бюджетные ассигнования</t>
  </si>
  <si>
    <t>Иные межбюджетные трансферты</t>
  </si>
  <si>
    <t>Прочие межбюджетные трансфеты</t>
  </si>
  <si>
    <t>Субсидии бюджетным учреждениям</t>
  </si>
  <si>
    <t>Обеспечение деятельности музеев</t>
  </si>
  <si>
    <t>Субсидии автономным учреждениям</t>
  </si>
  <si>
    <t>Мероприятия в области образования</t>
  </si>
  <si>
    <t>Обеспечение деятельности библиотек</t>
  </si>
  <si>
    <t>Реализация образовательных программ</t>
  </si>
  <si>
    <t>Информационно-пропагандистская работа</t>
  </si>
  <si>
    <t>Уплата налогов, сборов и иных платежей</t>
  </si>
  <si>
    <t>Доплаты к пенсиям муниципальных служащих</t>
  </si>
  <si>
    <t>Софинансирование вопросов местного значения</t>
  </si>
  <si>
    <t>Обеспечение деятельности учреждений культуры</t>
  </si>
  <si>
    <t>Строительство второй очереди КОС в с.Холмогоры</t>
  </si>
  <si>
    <t>Выравнивание бюджетной обеспеченности поселений</t>
  </si>
  <si>
    <t>Социальное обеспечение и иные выплаты населению</t>
  </si>
  <si>
    <t>Расходы на выплаты персоналу казенных учреждений</t>
  </si>
  <si>
    <t>Расходы на содержание контрольно-счетных органов</t>
  </si>
  <si>
    <t>Обеспечение деятельности контрольно-счетной палаты</t>
  </si>
  <si>
    <t>Проведение районных мероприятий и акций для молодежи</t>
  </si>
  <si>
    <t>Расходы на содержание главы муниципального образования</t>
  </si>
  <si>
    <t>Резервный фонд администрации муниципального образования</t>
  </si>
  <si>
    <t>Мероприятия по проведению оздоровительной кампании детей</t>
  </si>
  <si>
    <t>Обеспечение деятельности органов местного самоуправления</t>
  </si>
  <si>
    <t>Межбюджетные трансферты бюджетам муниципальных образований</t>
  </si>
  <si>
    <t>Непрограмные расходы, не отнесенные к другим целевым статьям</t>
  </si>
  <si>
    <t>Обеспечение деятельности учреждений культурно-досугового типа</t>
  </si>
  <si>
    <t>Осуществление государственных полномочий в сфере охраны труда</t>
  </si>
  <si>
    <t>Расходы на обеспечение деятельности подведомственных учреждений</t>
  </si>
  <si>
    <t>Реализация мероприятий, направленных на поддержку молодых семей</t>
  </si>
  <si>
    <t xml:space="preserve">Обеспечение деятельности председателя контрольно-счетной палаты </t>
  </si>
  <si>
    <t>Обеспечение безопасных условий движения автотранспорта и пешеходов</t>
  </si>
  <si>
    <t>Обеспечение деятельности учреждений по хозяйственному обслуживанию</t>
  </si>
  <si>
    <t>Содействие временной занятости ищущих работу и безработных граждан</t>
  </si>
  <si>
    <t>Поддержка деятельности ресурсно-информационных центров для молодежи</t>
  </si>
  <si>
    <t>Расходы на выплаты персоналу государственных (муниципальных) органов</t>
  </si>
  <si>
    <t>Организация осуществления перевозок пассажиров и багажа водным транспортом</t>
  </si>
  <si>
    <t>Осуществление государственных полномочий по формированию торгового реестра</t>
  </si>
  <si>
    <t>Социальные выплаты гражданам, кроме публичных нормативных социальных выплат</t>
  </si>
  <si>
    <t>Капитальные вложения в объекты государственной (муниципальной) собственности</t>
  </si>
  <si>
    <t>Развитие территориального общественного самоуправления Архангельской области</t>
  </si>
  <si>
    <t>Реализация мероприятий по содействию трудоустройству молодежи в летний период</t>
  </si>
  <si>
    <t>Стипендии Главы муниципального образования "Холмогорский муниципальный район"</t>
  </si>
  <si>
    <t>Расходы на содержание органов местного самоуправления и обеспечение их функций</t>
  </si>
  <si>
    <t>Расходы на содержание органов местного самоуправления и обеспечения их функций</t>
  </si>
  <si>
    <t>Обеспечение мер социальной поддержки детям, проживающих в пришкольном интернате</t>
  </si>
  <si>
    <t>Организация и проведение мероприятий по доступности отдыха и оздоровления детей</t>
  </si>
  <si>
    <t>Осуществление государственных полномочий в сфере административных правонарушений</t>
  </si>
  <si>
    <t>Инвентаризация, оформление документов технического учета муниципального имущества</t>
  </si>
  <si>
    <t>Организация осуществления перевозок пассажиров и багажа автомобильным транспортом</t>
  </si>
  <si>
    <t>Закупка товаров, работ и услуг для обеспечения государственных (муниципальных) нужд</t>
  </si>
  <si>
    <t>Мероприятия в сфере противодействия коррупции в границах муниципального образования</t>
  </si>
  <si>
    <t>Осуществление полномочий по организации ритуальных услуг и содержание мест захоронения</t>
  </si>
  <si>
    <t>Реализация проектов в сфере государственной молодежной политики (на конкурсной основе)</t>
  </si>
  <si>
    <t>Осуществление полномочий по организации и осуществлению деятельности по жилищному фонду</t>
  </si>
  <si>
    <t>Иные закупки товаров, работ и услуг для обеспечения государственных (муниципальных) нужд</t>
  </si>
  <si>
    <t>Предупреждение и ликвидация чрезвычайных ситуаций, проведение аварийно-спасательных работ</t>
  </si>
  <si>
    <t>Резервный фонд администрации муниципального образования "Холмогорский муниципальный район"</t>
  </si>
  <si>
    <t>Обеспечение деятельности Главы муниципального образования "Холмогорский муниципальный район"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</si>
  <si>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</si>
  <si>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подведомственных учреждений на оплату коммунальных услуг</t>
  </si>
  <si>
    <t>Осуществление первичного воинского учета на территориях, где отсутствуют военные комиссариаты</t>
  </si>
  <si>
    <t>Оценка права аренды и права собственности объектов, находящихся в муниципальной собственности</t>
  </si>
  <si>
    <t>Расходы на обеспечение деятельности подведомственных учреждений на оплату труда с начислениями</t>
  </si>
  <si>
    <t>Расходы на питание детей с ограниченными возможностями зроровья в образовательных организациях</t>
  </si>
  <si>
    <t>Оказание финансовой поддержки СО НКО со статусом юридического лица путем предоставления субсидий</t>
  </si>
  <si>
    <t>Субсидии некоммерческим организациям (за исключением государственных (муниципальных) учреждений)</t>
  </si>
  <si>
    <t>Участие представителей Холмогорского района в областных и региональных мероприятиях для молодежи</t>
  </si>
  <si>
    <t>Услуги по оценке рыночной стоимости и права аренды земельных участков для предоставления на торгах</t>
  </si>
  <si>
    <t>Обеспечение деятельности Администрации муниципального образования "Холмогорский муниципальный район"</t>
  </si>
  <si>
    <t>Расходы на обеспечение деятельности подведомственных учреждений на оплату прочих неучтенных расходов</t>
  </si>
  <si>
    <t>Муниципальная программа "Устойчивое развитие сельских территорий Холмогорского района на 2014-2017 годы"</t>
  </si>
  <si>
    <t>Обеспечение деятельности Собрания депутатов муниципального образования "Холмогорский муниципальный район"</t>
  </si>
  <si>
    <t>Осуществление государственных полномочий по созданию комиссий по делам несовершенолетних и защите их прав</t>
  </si>
  <si>
    <t>Муниципальная программа "Реализация молодежной и семейной политики в Холмогорском районе (2016-2020 годы)"</t>
  </si>
  <si>
    <t>Муниципальная программа "Физическая культура и спорт Холмогорского муниципального района на 2015-2018 годы"</t>
  </si>
  <si>
    <t>Муниципальная программа "Организация общественных работ в Холмогорском муниципальном районе в 2016-2018 годах"</t>
  </si>
  <si>
    <t>Осуществление государственных полномочий по организации и осуществлению деятельности по опеке и попечительству</t>
  </si>
  <si>
    <t>Предоставление единовременной выплаты молодым специалистам в сфере образования, в связи с поступлением на работу</t>
  </si>
  <si>
    <t xml:space="preserve">Обеспечение деятельности Контрольно-счетной палаты муниципального образования "Холмогорский муниципальный район" </t>
  </si>
  <si>
    <t>Расходы на предоставление льгот по родительской плате за присмотр и уход за детьми в образовательных организациях</t>
  </si>
  <si>
    <t>Расходы на обеспечение деятельности подведомственных учреждений на уплату налога на имущество и транспортного налога</t>
  </si>
  <si>
    <t>Предоставление гражданам субсидий на оплату жилого помещения и коммунальных услуг (в части субвенций местным бюджетам)</t>
  </si>
  <si>
    <t>Муниципальная программа "Профилактика правонарушений на территории Холмогорского муниципального района на 2016-2018 годы"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</si>
  <si>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</si>
  <si>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Примии Главы муниципального образования "Холмогорский муниципальный район" способным и одаренным учащимся образовательных учреждений</t>
  </si>
  <si>
    <t>Межевание границ земельных участков (кадастровые работы), сфрмированных в целях предоставления гражданам , имеющих трех и более детей</t>
  </si>
  <si>
    <t>Организация и проведение районных конкурсов профессионального мастерства педагогических и руководящих работников образовательных учреждений</t>
  </si>
  <si>
    <t>Разработка ПСД и строительство школы на 176 учащихся с размещением двухгруппового детского сада на 40 мест в д.Брин-Наволок МО "Ракульское"</t>
  </si>
  <si>
    <t>Муниципальная программа "Поддержка социально ориентированных некоммерческих организаций Холмогорского муниципального района на 2016-2018 годы"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</si>
  <si>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</si>
  <si>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и развитие субъектов малого и среднего предпринимательства в МО "Холмогорский муниципальный район" на 2015-2018 годы"</t>
  </si>
  <si>
    <t>Выполнение кадастровых работ по земельным участкам, уточнение границ земельных участков под объектами недвижимости, находящимися в муниципальной собственности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</si>
  <si>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</si>
  <si>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Предоставление на конкурсной основе субсидий начинающим предпринимателям муниципального образования "Холмогорский муниципальный район" на создание собственного бизнеса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</si>
  <si>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</si>
  <si>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</si>
  <si>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Осуществление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</si>
  <si>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Расходы на обеспечение деятельности подведомственных учреждений на оплату труда с начислениями обслуживающего персонала в общеобразовательных организациях и дошкольных группах в структуре школ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</si>
  <si>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</si>
  <si>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государственных полномочий по регистрации и учету граждан, имеющих право нав получение жилищных субсидий в связи с переселением из районов Крайнего Севера и приравненных к ним местностей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</si>
  <si>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в сельских неселенных пунктах, рабочих поселках (поселках городского типа)</t>
  </si>
  <si>
    <t>010008И000</t>
  </si>
  <si>
    <t>Учреждения по внешкольной работе с детьми (детские школы искусств)</t>
  </si>
  <si>
    <t>Школы-детские сады, школы начальные, неполные средние и средние</t>
  </si>
  <si>
    <t>010008Ш000</t>
  </si>
  <si>
    <t xml:space="preserve">Наименование </t>
  </si>
  <si>
    <t>Целевая статья</t>
  </si>
  <si>
    <t>Сумма, рублей</t>
  </si>
  <si>
    <t>I. МУНИЦИПАЛЬНЫЕ ПРОГРАММЫ МУНИЦИПАЛЬНОГО ОБРАЗОВАНИЯ "ХОЛМОГОРСКИЙ МУНИЦИПАЛЬНЫЙ РАЙОН"</t>
  </si>
  <si>
    <t>Вид расхода</t>
  </si>
  <si>
    <t>II.  НЕПРОГРАМНЫЕ НАПРАВЛЕНИЯ ДЕЯТЕЛЬНОСТИ</t>
  </si>
  <si>
    <t>Непрограммные расходы дорожного фонда</t>
  </si>
  <si>
    <t>Ремонт объектов муниципальной собственности</t>
  </si>
  <si>
    <t>Распределение бюджетных ассигнований на реализацию муниципальных программ муниципального образования "Холмогорский муниципальный район" и непрограммных направлений деятельности на 2017 год</t>
  </si>
  <si>
    <t>Организация пожарной безопасности образовательных организаций</t>
  </si>
  <si>
    <t>Создание сайта МКУК "ХЦКС"</t>
  </si>
  <si>
    <t>Обеспечение пожарной безопасности</t>
  </si>
  <si>
    <t>Проведение культурно-досуговых мероприятий</t>
  </si>
  <si>
    <t>Участие в областных и межрегиональных мероприятиях</t>
  </si>
  <si>
    <t>Проведение ремонтно-строительных работ</t>
  </si>
  <si>
    <t>Создание сайта МКУК "Холмогорская ЦМБ"</t>
  </si>
  <si>
    <t>Комплектование книжного фонда</t>
  </si>
  <si>
    <t>Создание сайта МКУК "Историко-мемориальный музей М.В.Ломоносова"</t>
  </si>
  <si>
    <t>Муниципальная программа "Развитие культурного потенциала Холмогорского муниципального района на 2017-2021 годы"</t>
  </si>
  <si>
    <t>Приобретение учебно-методических, наглядно-демонстрационных, информационно-раздаточных материалов для обеспечения безопасности населения на водных объектах</t>
  </si>
  <si>
    <t>Софинансирование расходных обязательств с главами сельских поселений МО "Холмогорский муниципальный район" по содержанию, ремонту и строительству источников наружного противопожарного водоснабжения</t>
  </si>
  <si>
    <t>Муниципальная программа "Защита населения от чрезвычайных ситуаций природного и техногенного характера, обеспечение пожарной безопасности и безопасности людей на водных объектах, на территории муниципального образования "Холмогорский муниципальный район" на 2017-2021 годы"</t>
  </si>
  <si>
    <t>Мероприятие по обеспечению потребности в дизельном топливе, используемом для заготовления кормов собственного производства</t>
  </si>
  <si>
    <t>Мероприятие по поддержке укрепления и развития кадрового потенциала агропромышленного комплекса района</t>
  </si>
  <si>
    <t>Мероприятие по содействию оформления прав собственности сельскохозяйственных товаропроизводителей на земельные участки сельскохозяйственного назначения</t>
  </si>
  <si>
    <t>Муниципальная программа "Развитие сельского хозяйства Холмогорского муниципального района на 2017-2021 годы"</t>
  </si>
  <si>
    <t>Муниципальная программа "Обеспечение жильем молодых семей Холмогорского муниципального района (2017-2020 годы)"</t>
  </si>
  <si>
    <t>Предоставление социальных выплат молодым семьям</t>
  </si>
  <si>
    <t>Муниципальная программа "Развитие территориального общественного самоуправления в Холмогорском муниципальном районе (2017-2020 годы)"</t>
  </si>
  <si>
    <t>Реализация социально значимых проектов ТОС</t>
  </si>
  <si>
    <t>Организация и проведение мероприятий по стимулированию органов местного самоуправления, органов ТОС и активистов ТОС</t>
  </si>
  <si>
    <t>Организация и проведение обучающих семинаров для представителей ТОС и муниципальных служащих</t>
  </si>
  <si>
    <t>Проведение официальных физкультурных мероприятий и спортивных мероприятий  Холмогорского района, подготовка и участие в областных и всероссийских  спортивных соревнованиях</t>
  </si>
  <si>
    <t>Строительство плоскостных  спортсооружений</t>
  </si>
  <si>
    <t>Муниципальная программа "Строительство и капитальный ремонт объектов муниципальной собствености на 2017-2021 годы"</t>
  </si>
  <si>
    <t>Обеспечение территории Холмогорского района документами территориального планирования</t>
  </si>
  <si>
    <t>Строительство (приобретение готовых) 16 жилых помещений для погорельцев п. Двинской МО «Двинское»</t>
  </si>
  <si>
    <t>Обеспечение земельных участков инженерно-коммунальной инфраструктурой  (для многодетных семей и дома для погорельцев)</t>
  </si>
  <si>
    <t>Разработка ПСД и строительство школы на 176 учащихся с размещением двухгруппового детского сада на 40 мест в д.Хомяковская МО "Койдокурское"</t>
  </si>
  <si>
    <t>Муниципальная программа "Развитие земельно-имущественных отношений в муниципальном образовании "Холмогорский муниципальный район" на 2017-2021 годы"</t>
  </si>
  <si>
    <t>Муниципальная программа "Развитие транспортной системы МО "Холмогорский муниципальный район" на 2017-2021 годы"</t>
  </si>
  <si>
    <t>Ремонт речных судов находящихся в эксплуатации администрации МО «Холмогорский муниципальный район»</t>
  </si>
  <si>
    <t>Муниципальная программа "Развитие туризма в Холмогорском муниципальном районе на 2017-2021 годы"</t>
  </si>
  <si>
    <t>Поддержка инвестиционных проектов, нацеленных на развитие туризма в Холмогорском районе (на конкурсной основе)</t>
  </si>
  <si>
    <t>Участие в мероприятиях регионального и федерального уровня</t>
  </si>
  <si>
    <t>Изготовление рекламных буклетов-путеводителей и рекламной продукции, посвященной Холмогорскому району</t>
  </si>
  <si>
    <t>Софинансирование дорожной деятельности в отношении автомобилльных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неселенных пунктов, осцществляемых за счет бюджетных ассигнований муниципальных дорожных фондов</t>
  </si>
  <si>
    <t>Дорожная деятельность в отношении автомобильных дорог общего пользования местного значения в границах (вне границ) населенных пунктов и обеспечения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</si>
  <si>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Межбюджетные трансферты на осуществление полномочий в сфере дорожной деятельности в отношении автомобильных дорог общего пользования местного значения в границах (вне границ) населенных пунктов и обеспечения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</si>
  <si>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ВСЕГО  РАСХОДОВ:</t>
  </si>
  <si>
    <t>Осуществление полномочий по муниципальному земельному контролю и на выполнение некоторых функций в области земельных отношений</t>
  </si>
  <si>
    <t>Муниципальная программа "Развитие образования Холмогорского муниципального района на 2017-2021 годы"</t>
  </si>
  <si>
    <t>Межбюджетные трансферты на поддержку муниципальных образований (сельских поселений) на территории которых осуществляется продажа земельных участков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</si>
  <si>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неселенных пунктах, рабочих поселках (поселках городского типа)</t>
  </si>
  <si>
    <t>Создпние, хранение и восполнение резерва финансовых и материальных ресурсов для ликвидации чрезвычайных ситуаций</t>
  </si>
  <si>
    <t>Исполнение судебных актов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</si>
  <si>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</si>
  <si>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</si>
  <si>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Укрепление материально-технической базы</t>
  </si>
  <si>
    <t xml:space="preserve">Комплектование книжных фондов общедоступных библиотек муниципальных образований </t>
  </si>
  <si>
    <t>Поддержка отрасли культуры</t>
  </si>
  <si>
    <t>02001L5190</t>
  </si>
  <si>
    <t>Государственная поддержка лучших работников муниципальных учреждений культуры</t>
  </si>
  <si>
    <t>Премии и гранты</t>
  </si>
  <si>
    <t>02002L5190</t>
  </si>
  <si>
    <t>Государственная поддержка лучших муниципальных учреждений культуры</t>
  </si>
  <si>
    <t>02003L5190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</si>
  <si>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</si>
  <si>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02000L5580</t>
  </si>
  <si>
    <t>Возврат задолженности прошлых лет по исполнительному листу ФС 011617660 от 07.12.2016 года</t>
  </si>
  <si>
    <t>Приложение № 6                                                          к  решению Собрания депутатов муниципального образования  "Холмогорский муниципальный район"  от _____________ 2017 года  № ____        "О внесении изменений и дополнений в решение Собрания депутатов муниципального образования "Холмогорский муниципальный район" от 21 декабря 2016 года № 146  "О бюджете муниципального образования "Холмогорский муниципальный район" на 2017 год"</t>
  </si>
  <si>
    <t>Иные выплаты населению</t>
  </si>
  <si>
    <t>Резервный фонд Правительства Архангельской области</t>
  </si>
  <si>
    <t>01000L0970</t>
  </si>
  <si>
    <t>Приобретение объектов недвижимого имущества в муниципальную собственность</t>
  </si>
  <si>
    <t>Текущие ремонты образовательных организаций</t>
  </si>
  <si>
    <t>Мероприятия по реализации молодежной и семейной политики в Холмогорском районе</t>
  </si>
  <si>
    <t>Улучшение жилищных условий граждан, проживающих в сельской местности</t>
  </si>
  <si>
    <t>Реализация мероприятий федеральной целевой программы "Устойчивое развитие сельских территорий на 2014-2017 годы и на период до 2020 года" (местный бюджет)</t>
  </si>
  <si>
    <t>05004L0180</t>
  </si>
  <si>
    <t>Реализация мероприятий федеральной целевой программы "Устойчивое развитие сельских территорий на 2014-2017 годы и на период до 2020 года" (областной бюджет)</t>
  </si>
  <si>
    <t>Обеспечение жильем в сельской местности молодых семей и молодых специалистов</t>
  </si>
  <si>
    <t>05005L0180</t>
  </si>
  <si>
    <t>050Р5R0180</t>
  </si>
  <si>
    <t>Ремонт аварийных участков электросетей ВЛ 10/0,4кВ ООО "Архангельское специализированное энергетическое предприятие"</t>
  </si>
  <si>
    <t>Муниципальная программа "Формирование современной городской среды МО "Холмогорский муниципальный район" на 2017 год"</t>
  </si>
  <si>
    <t>Исполнение судебных актов к казне муниципального образования</t>
  </si>
  <si>
    <t>7700080910</t>
  </si>
  <si>
    <t>Реализация проектов и мероприятий, направленных на профилактику ассоциальных проявлений в молодежной среде</t>
  </si>
  <si>
    <t>010Ф0R0970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</si>
  <si>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</si>
  <si>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Создание в общеобразовательных организациях, расположенных в сельской местности, условий для занятий физической культурой и спортом (местный бюжет)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</si>
  <si>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</si>
  <si>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деятельности Финансового управления администрации муниципального образования "Холмогорский муниципальный район"</t>
  </si>
  <si>
    <t>Реализация мероприятий по улучшению жилищных условий граждан, проживающих в сельской местности, в том числе молодых семей и молодых специалистов</t>
  </si>
  <si>
    <t>Поддержка муниципальных программ формирования современной городской среды</t>
  </si>
  <si>
    <t>21000R5550</t>
  </si>
  <si>
    <t>05000R0180</t>
  </si>
  <si>
    <t xml:space="preserve">Реализация мероприятий федеральной целевой программы "Устойчивое развитие сельских территорий на 2014-2017 годы и на период до 2020 года" </t>
  </si>
  <si>
    <t>06000R0200</t>
  </si>
  <si>
    <t>Субсидии на мероприятия подпрограммы "Обеспечение жильем молодых семей" федеральной целевой программы "Жилище" на 2015-2020 годы (областной бюджет)</t>
  </si>
  <si>
    <t>Мероприятия подпрограммы "Обеспечение жильем молодых семей" федеральной целевой программы "Жилище" на 2015-2020 годы (федеральный бюджет)</t>
  </si>
  <si>
    <t>Выплаты гражданам, удостоенным звания "Почетный гражданин муниципального образования "Холмогорский муниципальный район"</t>
  </si>
  <si>
    <t>01000R0970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</si>
  <si>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 01 июня 2012 года № 761 "О национальной стратегии действий в интересах детей на 2012-2017 годы"</t>
  </si>
  <si>
    <t>01000L8300</t>
  </si>
  <si>
    <t>Софинансирование местного бюджета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 01 июня 2012 года № 761 "О национальной стратегии действий в интересах детей на 2012-2017 годы"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</si>
  <si>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</si>
  <si>
    <t>Софинансирование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</si>
  <si>
    <t>2000S8310</t>
  </si>
  <si>
    <t>02000R5190</t>
  </si>
  <si>
    <t>02000R5580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</si>
</sst>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000"/>
    <numFmt numFmtId="173" formatCode="00"/>
    <numFmt numFmtId="174" formatCode="000"/>
    <numFmt numFmtId="175" formatCode="#,##0.00;[Red]\-#,##0.00;0.00"/>
    <numFmt numFmtId="176" formatCode="0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2" fontId="5" fillId="0" borderId="1" xfId="0" applyNumberFormat="1" applyFont="1" applyFill="1" applyBorder="1" applyAlignment="1" applyProtection="1">
      <alignment vertical="top" wrapText="1"/>
      <protection hidden="1"/>
    </xf>
    <xf numFmtId="172" fontId="5" fillId="0" borderId="1" xfId="0" applyNumberFormat="1" applyFont="1" applyFill="1" applyBorder="1" applyAlignment="1" applyProtection="1">
      <alignment horizontal="center"/>
      <protection hidden="1"/>
    </xf>
    <xf numFmtId="174" fontId="5" fillId="0" borderId="1" xfId="0" applyNumberFormat="1" applyFont="1" applyFill="1" applyBorder="1" applyAlignment="1" applyProtection="1">
      <alignment horizontal="center"/>
      <protection hidden="1"/>
    </xf>
    <xf numFmtId="175" fontId="5" fillId="0" borderId="1" xfId="0" applyNumberFormat="1" applyFont="1" applyFill="1" applyBorder="1" applyAlignment="1" applyProtection="1">
      <alignment horizontal="center"/>
      <protection hidden="1"/>
    </xf>
    <xf numFmtId="172" fontId="6" fillId="0" borderId="1" xfId="0" applyNumberFormat="1" applyFont="1" applyFill="1" applyBorder="1" applyAlignment="1" applyProtection="1">
      <alignment vertical="top" wrapText="1"/>
      <protection hidden="1"/>
    </xf>
    <xf numFmtId="172" fontId="6" fillId="0" borderId="1" xfId="0" applyNumberFormat="1" applyFont="1" applyFill="1" applyBorder="1" applyAlignment="1" applyProtection="1">
      <alignment horizontal="center"/>
      <protection hidden="1"/>
    </xf>
    <xf numFmtId="174" fontId="6" fillId="0" borderId="1" xfId="0" applyNumberFormat="1" applyFont="1" applyFill="1" applyBorder="1" applyAlignment="1" applyProtection="1">
      <alignment horizontal="center"/>
      <protection hidden="1"/>
    </xf>
    <xf numFmtId="175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 applyProtection="1">
      <alignment vertical="top" wrapText="1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vertical="top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176" fontId="5" fillId="0" borderId="1" xfId="0" applyNumberFormat="1" applyFont="1" applyFill="1" applyBorder="1" applyAlignment="1" applyProtection="1">
      <alignment vertical="top" wrapText="1"/>
      <protection hidden="1"/>
    </xf>
    <xf numFmtId="176" fontId="5" fillId="0" borderId="1" xfId="0" applyNumberFormat="1" applyFont="1" applyFill="1" applyBorder="1" applyAlignment="1" applyProtection="1">
      <alignment horizontal="center"/>
      <protection hidden="1"/>
    </xf>
    <xf numFmtId="176" fontId="6" fillId="0" borderId="1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>
      <alignment vertical="top" wrapText="1"/>
    </xf>
    <xf numFmtId="174" fontId="5" fillId="0" borderId="1" xfId="0" applyNumberFormat="1" applyFont="1" applyFill="1" applyBorder="1" applyAlignment="1" applyProtection="1">
      <alignment vertical="top" wrapText="1"/>
      <protection hidden="1"/>
    </xf>
    <xf numFmtId="174" fontId="6" fillId="0" borderId="1" xfId="0" applyNumberFormat="1" applyFont="1" applyFill="1" applyBorder="1" applyAlignment="1" applyProtection="1">
      <alignment vertical="top" wrapText="1"/>
      <protection hidden="1"/>
    </xf>
    <xf numFmtId="0" fontId="5" fillId="0" borderId="0" xfId="18" applyNumberFormat="1" applyFont="1" applyFill="1" applyAlignment="1">
      <alignment horizontal="center" vertical="top" wrapText="1"/>
      <protection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  <protection hidden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7"/>
  <sheetViews>
    <sheetView showGridLines="0" tabSelected="1" workbookViewId="0" topLeftCell="A312">
      <selection activeCell="D331" sqref="D331"/>
    </sheetView>
  </sheetViews>
  <sheetFormatPr defaultColWidth="9.140625" defaultRowHeight="12.75"/>
  <cols>
    <col min="1" max="1" width="67.7109375" style="29" customWidth="1"/>
    <col min="2" max="2" width="15.57421875" style="11" customWidth="1"/>
    <col min="3" max="3" width="8.57421875" style="11" customWidth="1"/>
    <col min="4" max="4" width="17.421875" style="11" customWidth="1"/>
    <col min="5" max="205" width="9.140625" style="10" customWidth="1"/>
    <col min="206" max="16384" width="9.140625" style="10" customWidth="1"/>
  </cols>
  <sheetData>
    <row r="1" spans="1:4" ht="213.75" customHeight="1">
      <c r="A1" s="9"/>
      <c r="B1" s="32" t="s">
        <v>322</v>
      </c>
      <c r="C1" s="33"/>
      <c r="D1" s="33"/>
    </row>
    <row r="2" ht="7.5" customHeight="1">
      <c r="A2" s="9"/>
    </row>
    <row r="3" spans="1:4" ht="60.75" customHeight="1">
      <c r="A3" s="34" t="s">
        <v>260</v>
      </c>
      <c r="B3" s="34"/>
      <c r="C3" s="34"/>
      <c r="D3" s="34"/>
    </row>
    <row r="4" ht="5.25" customHeight="1">
      <c r="A4" s="9"/>
    </row>
    <row r="5" spans="1:4" s="13" customFormat="1" ht="40.5" customHeight="1">
      <c r="A5" s="12" t="s">
        <v>252</v>
      </c>
      <c r="B5" s="12" t="s">
        <v>253</v>
      </c>
      <c r="C5" s="12" t="s">
        <v>256</v>
      </c>
      <c r="D5" s="12" t="s">
        <v>254</v>
      </c>
    </row>
    <row r="6" spans="1:4" s="16" customFormat="1" ht="12.75">
      <c r="A6" s="14">
        <v>1</v>
      </c>
      <c r="B6" s="15">
        <v>2</v>
      </c>
      <c r="C6" s="15">
        <v>3</v>
      </c>
      <c r="D6" s="15">
        <v>4</v>
      </c>
    </row>
    <row r="7" spans="1:4" ht="52.5" customHeight="1">
      <c r="A7" s="17" t="s">
        <v>255</v>
      </c>
      <c r="B7" s="18"/>
      <c r="C7" s="18"/>
      <c r="D7" s="19">
        <f>D9+D131+D200+D216+D233+D251+D261+D274+D281+D285+D289+D314+D337+D347+D377+D387+D394+D404</f>
        <v>626953889.3399999</v>
      </c>
    </row>
    <row r="8" spans="1:4" ht="6" customHeight="1">
      <c r="A8" s="20"/>
      <c r="B8" s="21"/>
      <c r="C8" s="21"/>
      <c r="D8" s="21"/>
    </row>
    <row r="9" spans="1:4" ht="33.75" customHeight="1">
      <c r="A9" s="5" t="s">
        <v>303</v>
      </c>
      <c r="B9" s="6" t="s">
        <v>0</v>
      </c>
      <c r="C9" s="7"/>
      <c r="D9" s="8">
        <f>D20+D26+D29+D33+D37+D42+D49+D52+D55+D64+D68+D84+D90+D103+D71+D16+D60+D74+D10+D13</f>
        <v>580377888.1899999</v>
      </c>
    </row>
    <row r="10" spans="1:4" ht="81.75" customHeight="1">
      <c r="A10" s="5" t="s">
        <v>356</v>
      </c>
      <c r="B10" s="6">
        <v>100078300</v>
      </c>
      <c r="C10" s="7"/>
      <c r="D10" s="8">
        <f>D11</f>
        <v>957448.9</v>
      </c>
    </row>
    <row r="11" spans="1:4" ht="33.75" customHeight="1">
      <c r="A11" s="1" t="s">
        <v>205</v>
      </c>
      <c r="B11" s="2">
        <v>100078300</v>
      </c>
      <c r="C11" s="3" t="s">
        <v>70</v>
      </c>
      <c r="D11" s="4">
        <f>D12</f>
        <v>957448.9</v>
      </c>
    </row>
    <row r="12" spans="1:4" ht="20.25" customHeight="1">
      <c r="A12" s="1" t="s">
        <v>148</v>
      </c>
      <c r="B12" s="2">
        <v>100078300</v>
      </c>
      <c r="C12" s="3">
        <v>610</v>
      </c>
      <c r="D12" s="4">
        <v>957448.9</v>
      </c>
    </row>
    <row r="13" spans="1:4" ht="95.25" customHeight="1">
      <c r="A13" s="5" t="s">
        <v>358</v>
      </c>
      <c r="B13" s="6" t="s">
        <v>357</v>
      </c>
      <c r="C13" s="7"/>
      <c r="D13" s="8">
        <f>D14</f>
        <v>638300</v>
      </c>
    </row>
    <row r="14" spans="1:4" ht="20.25" customHeight="1">
      <c r="A14" s="1" t="s">
        <v>205</v>
      </c>
      <c r="B14" s="2" t="s">
        <v>357</v>
      </c>
      <c r="C14" s="3" t="s">
        <v>70</v>
      </c>
      <c r="D14" s="4">
        <f>D15</f>
        <v>638300</v>
      </c>
    </row>
    <row r="15" spans="1:4" ht="20.25" customHeight="1">
      <c r="A15" s="1" t="s">
        <v>148</v>
      </c>
      <c r="B15" s="2" t="s">
        <v>357</v>
      </c>
      <c r="C15" s="3">
        <v>610</v>
      </c>
      <c r="D15" s="4">
        <v>638300</v>
      </c>
    </row>
    <row r="16" spans="1:4" s="25" customFormat="1" ht="95.25" customHeight="1">
      <c r="A16" s="5" t="s">
        <v>305</v>
      </c>
      <c r="B16" s="6">
        <v>100078390</v>
      </c>
      <c r="C16" s="7"/>
      <c r="D16" s="8">
        <f>D17</f>
        <v>25635050</v>
      </c>
    </row>
    <row r="17" spans="1:4" ht="31.5">
      <c r="A17" s="1" t="s">
        <v>205</v>
      </c>
      <c r="B17" s="2" t="s">
        <v>3</v>
      </c>
      <c r="C17" s="3" t="s">
        <v>70</v>
      </c>
      <c r="D17" s="4">
        <f>D18+D19</f>
        <v>25635050</v>
      </c>
    </row>
    <row r="18" spans="1:4" ht="15.75">
      <c r="A18" s="1" t="s">
        <v>148</v>
      </c>
      <c r="B18" s="2" t="s">
        <v>3</v>
      </c>
      <c r="C18" s="3">
        <v>610</v>
      </c>
      <c r="D18" s="4">
        <f>5029000+15005428.53+458271.47</f>
        <v>20492700</v>
      </c>
    </row>
    <row r="19" spans="1:4" ht="15.75">
      <c r="A19" s="1" t="s">
        <v>150</v>
      </c>
      <c r="B19" s="2" t="s">
        <v>3</v>
      </c>
      <c r="C19" s="3">
        <v>620</v>
      </c>
      <c r="D19" s="4">
        <f>1742350+3275000+125000</f>
        <v>5142350</v>
      </c>
    </row>
    <row r="20" spans="1:4" s="25" customFormat="1" ht="21.75" customHeight="1">
      <c r="A20" s="5" t="s">
        <v>168</v>
      </c>
      <c r="B20" s="6" t="s">
        <v>1</v>
      </c>
      <c r="C20" s="7"/>
      <c r="D20" s="8">
        <f>D21+D23</f>
        <v>2114300</v>
      </c>
    </row>
    <row r="21" spans="1:4" ht="15.75">
      <c r="A21" s="1" t="s">
        <v>161</v>
      </c>
      <c r="B21" s="2" t="s">
        <v>1</v>
      </c>
      <c r="C21" s="3">
        <v>300</v>
      </c>
      <c r="D21" s="4">
        <f>D22</f>
        <v>75260</v>
      </c>
    </row>
    <row r="22" spans="1:4" ht="31.5">
      <c r="A22" s="1" t="s">
        <v>184</v>
      </c>
      <c r="B22" s="2" t="s">
        <v>1</v>
      </c>
      <c r="C22" s="3">
        <v>320</v>
      </c>
      <c r="D22" s="4">
        <v>75260</v>
      </c>
    </row>
    <row r="23" spans="1:4" ht="31.5">
      <c r="A23" s="1" t="s">
        <v>205</v>
      </c>
      <c r="B23" s="2" t="s">
        <v>1</v>
      </c>
      <c r="C23" s="3" t="s">
        <v>70</v>
      </c>
      <c r="D23" s="4">
        <f>D24+D25</f>
        <v>2039040</v>
      </c>
    </row>
    <row r="24" spans="1:4" ht="15.75">
      <c r="A24" s="1" t="s">
        <v>148</v>
      </c>
      <c r="B24" s="2" t="s">
        <v>1</v>
      </c>
      <c r="C24" s="3">
        <v>610</v>
      </c>
      <c r="D24" s="4">
        <v>1683468</v>
      </c>
    </row>
    <row r="25" spans="1:4" ht="15.75">
      <c r="A25" s="1" t="s">
        <v>150</v>
      </c>
      <c r="B25" s="2" t="s">
        <v>1</v>
      </c>
      <c r="C25" s="3">
        <v>620</v>
      </c>
      <c r="D25" s="4">
        <v>355572</v>
      </c>
    </row>
    <row r="26" spans="1:4" s="25" customFormat="1" ht="63">
      <c r="A26" s="5" t="s">
        <v>242</v>
      </c>
      <c r="B26" s="6" t="s">
        <v>2</v>
      </c>
      <c r="C26" s="7"/>
      <c r="D26" s="8">
        <f>D27</f>
        <v>151800</v>
      </c>
    </row>
    <row r="27" spans="1:4" ht="31.5">
      <c r="A27" s="1" t="s">
        <v>205</v>
      </c>
      <c r="B27" s="2" t="s">
        <v>2</v>
      </c>
      <c r="C27" s="3">
        <v>600</v>
      </c>
      <c r="D27" s="4">
        <v>151800</v>
      </c>
    </row>
    <row r="28" spans="1:4" ht="15.75">
      <c r="A28" s="1" t="s">
        <v>148</v>
      </c>
      <c r="B28" s="2" t="s">
        <v>2</v>
      </c>
      <c r="C28" s="3">
        <v>610</v>
      </c>
      <c r="D28" s="4">
        <v>151800</v>
      </c>
    </row>
    <row r="29" spans="1:4" s="25" customFormat="1" ht="15.75">
      <c r="A29" s="5" t="s">
        <v>153</v>
      </c>
      <c r="B29" s="6" t="s">
        <v>3</v>
      </c>
      <c r="C29" s="7"/>
      <c r="D29" s="8">
        <f>D30</f>
        <v>389227300</v>
      </c>
    </row>
    <row r="30" spans="1:4" ht="31.5">
      <c r="A30" s="1" t="s">
        <v>205</v>
      </c>
      <c r="B30" s="2" t="s">
        <v>3</v>
      </c>
      <c r="C30" s="3" t="s">
        <v>70</v>
      </c>
      <c r="D30" s="4">
        <f>D31+D32</f>
        <v>389227300</v>
      </c>
    </row>
    <row r="31" spans="1:4" ht="15.75">
      <c r="A31" s="1" t="s">
        <v>148</v>
      </c>
      <c r="B31" s="2" t="s">
        <v>3</v>
      </c>
      <c r="C31" s="3">
        <v>610</v>
      </c>
      <c r="D31" s="4">
        <f>52922600+250404700+9300000</f>
        <v>312627300</v>
      </c>
    </row>
    <row r="32" spans="1:4" ht="15.75">
      <c r="A32" s="1" t="s">
        <v>150</v>
      </c>
      <c r="B32" s="2" t="s">
        <v>3</v>
      </c>
      <c r="C32" s="3">
        <v>620</v>
      </c>
      <c r="D32" s="4">
        <f>56800000+19800000</f>
        <v>76600000</v>
      </c>
    </row>
    <row r="33" spans="1:4" s="25" customFormat="1" ht="53.25" customHeight="1">
      <c r="A33" s="5" t="s">
        <v>239</v>
      </c>
      <c r="B33" s="6" t="s">
        <v>4</v>
      </c>
      <c r="C33" s="7"/>
      <c r="D33" s="8">
        <f>D34</f>
        <v>5121500</v>
      </c>
    </row>
    <row r="34" spans="1:4" ht="31.5">
      <c r="A34" s="1" t="s">
        <v>205</v>
      </c>
      <c r="B34" s="2" t="s">
        <v>4</v>
      </c>
      <c r="C34" s="3" t="s">
        <v>70</v>
      </c>
      <c r="D34" s="4">
        <f>D35+D36</f>
        <v>5121500</v>
      </c>
    </row>
    <row r="35" spans="1:4" ht="15.75">
      <c r="A35" s="1" t="s">
        <v>148</v>
      </c>
      <c r="B35" s="2" t="s">
        <v>4</v>
      </c>
      <c r="C35" s="3">
        <v>610</v>
      </c>
      <c r="D35" s="4">
        <v>4090000</v>
      </c>
    </row>
    <row r="36" spans="1:4" ht="15.75">
      <c r="A36" s="1" t="s">
        <v>150</v>
      </c>
      <c r="B36" s="2" t="s">
        <v>4</v>
      </c>
      <c r="C36" s="3">
        <v>620</v>
      </c>
      <c r="D36" s="4">
        <v>1031500</v>
      </c>
    </row>
    <row r="37" spans="1:4" s="25" customFormat="1" ht="35.25" customHeight="1">
      <c r="A37" s="5" t="s">
        <v>223</v>
      </c>
      <c r="B37" s="6" t="s">
        <v>5</v>
      </c>
      <c r="C37" s="7"/>
      <c r="D37" s="8">
        <f>D38+D40</f>
        <v>1964900</v>
      </c>
    </row>
    <row r="38" spans="1:4" ht="66.75" customHeight="1">
      <c r="A38" s="1" t="s">
        <v>245</v>
      </c>
      <c r="B38" s="2" t="s">
        <v>5</v>
      </c>
      <c r="C38" s="3">
        <v>100</v>
      </c>
      <c r="D38" s="4">
        <f>D39</f>
        <v>1837122</v>
      </c>
    </row>
    <row r="39" spans="1:4" ht="31.5">
      <c r="A39" s="1" t="s">
        <v>181</v>
      </c>
      <c r="B39" s="2" t="s">
        <v>5</v>
      </c>
      <c r="C39" s="3">
        <v>120</v>
      </c>
      <c r="D39" s="4">
        <v>1837122</v>
      </c>
    </row>
    <row r="40" spans="1:4" ht="31.5">
      <c r="A40" s="1" t="s">
        <v>196</v>
      </c>
      <c r="B40" s="2" t="s">
        <v>5</v>
      </c>
      <c r="C40" s="3">
        <v>200</v>
      </c>
      <c r="D40" s="4">
        <v>127778</v>
      </c>
    </row>
    <row r="41" spans="1:4" ht="31.5">
      <c r="A41" s="1" t="s">
        <v>201</v>
      </c>
      <c r="B41" s="2" t="s">
        <v>5</v>
      </c>
      <c r="C41" s="3">
        <v>240</v>
      </c>
      <c r="D41" s="4">
        <v>127778</v>
      </c>
    </row>
    <row r="42" spans="1:4" s="25" customFormat="1" ht="31.5">
      <c r="A42" s="5" t="s">
        <v>189</v>
      </c>
      <c r="B42" s="6" t="s">
        <v>6</v>
      </c>
      <c r="C42" s="7"/>
      <c r="D42" s="8">
        <f>D43+D45+D47</f>
        <v>6700000</v>
      </c>
    </row>
    <row r="43" spans="1:4" ht="66.75" customHeight="1">
      <c r="A43" s="1" t="s">
        <v>245</v>
      </c>
      <c r="B43" s="2" t="s">
        <v>6</v>
      </c>
      <c r="C43" s="3">
        <v>100</v>
      </c>
      <c r="D43" s="4">
        <f>D44</f>
        <v>6375519</v>
      </c>
    </row>
    <row r="44" spans="1:4" ht="31.5">
      <c r="A44" s="1" t="s">
        <v>181</v>
      </c>
      <c r="B44" s="2" t="s">
        <v>6</v>
      </c>
      <c r="C44" s="3">
        <v>120</v>
      </c>
      <c r="D44" s="4">
        <v>6375519</v>
      </c>
    </row>
    <row r="45" spans="1:4" ht="31.5">
      <c r="A45" s="1" t="s">
        <v>196</v>
      </c>
      <c r="B45" s="2" t="s">
        <v>6</v>
      </c>
      <c r="C45" s="3">
        <v>200</v>
      </c>
      <c r="D45" s="4">
        <f>D46</f>
        <v>318481</v>
      </c>
    </row>
    <row r="46" spans="1:4" ht="31.5">
      <c r="A46" s="1" t="s">
        <v>201</v>
      </c>
      <c r="B46" s="2" t="s">
        <v>6</v>
      </c>
      <c r="C46" s="3">
        <v>240</v>
      </c>
      <c r="D46" s="4">
        <v>318481</v>
      </c>
    </row>
    <row r="47" spans="1:4" ht="15.75">
      <c r="A47" s="1" t="s">
        <v>145</v>
      </c>
      <c r="B47" s="2" t="s">
        <v>6</v>
      </c>
      <c r="C47" s="3">
        <v>800</v>
      </c>
      <c r="D47" s="4">
        <f>D48</f>
        <v>6000</v>
      </c>
    </row>
    <row r="48" spans="1:4" ht="15.75">
      <c r="A48" s="1" t="s">
        <v>155</v>
      </c>
      <c r="B48" s="2" t="s">
        <v>6</v>
      </c>
      <c r="C48" s="3" t="s">
        <v>124</v>
      </c>
      <c r="D48" s="4">
        <v>6000</v>
      </c>
    </row>
    <row r="49" spans="1:4" s="25" customFormat="1" ht="31.5">
      <c r="A49" s="5" t="s">
        <v>188</v>
      </c>
      <c r="B49" s="6" t="s">
        <v>7</v>
      </c>
      <c r="C49" s="7"/>
      <c r="D49" s="8">
        <f>D50</f>
        <v>55000</v>
      </c>
    </row>
    <row r="50" spans="1:4" ht="15.75">
      <c r="A50" s="1" t="s">
        <v>161</v>
      </c>
      <c r="B50" s="2" t="s">
        <v>7</v>
      </c>
      <c r="C50" s="3">
        <v>300</v>
      </c>
      <c r="D50" s="4">
        <v>55000</v>
      </c>
    </row>
    <row r="51" spans="1:4" ht="15.75">
      <c r="A51" s="1" t="s">
        <v>129</v>
      </c>
      <c r="B51" s="2" t="s">
        <v>7</v>
      </c>
      <c r="C51" s="3">
        <v>340</v>
      </c>
      <c r="D51" s="4">
        <v>55000</v>
      </c>
    </row>
    <row r="52" spans="1:4" s="25" customFormat="1" ht="47.25">
      <c r="A52" s="5" t="s">
        <v>231</v>
      </c>
      <c r="B52" s="6" t="s">
        <v>8</v>
      </c>
      <c r="C52" s="7"/>
      <c r="D52" s="8">
        <f>D53</f>
        <v>38000</v>
      </c>
    </row>
    <row r="53" spans="1:4" ht="31.5">
      <c r="A53" s="1" t="s">
        <v>205</v>
      </c>
      <c r="B53" s="2" t="s">
        <v>8</v>
      </c>
      <c r="C53" s="3" t="s">
        <v>70</v>
      </c>
      <c r="D53" s="4">
        <f>D54</f>
        <v>38000</v>
      </c>
    </row>
    <row r="54" spans="1:4" ht="15.75">
      <c r="A54" s="1" t="s">
        <v>148</v>
      </c>
      <c r="B54" s="2" t="s">
        <v>8</v>
      </c>
      <c r="C54" s="3">
        <v>610</v>
      </c>
      <c r="D54" s="4">
        <v>38000</v>
      </c>
    </row>
    <row r="55" spans="1:4" s="25" customFormat="1" ht="15.75">
      <c r="A55" s="5" t="s">
        <v>151</v>
      </c>
      <c r="B55" s="6" t="s">
        <v>9</v>
      </c>
      <c r="C55" s="7"/>
      <c r="D55" s="8">
        <f>D56+D58</f>
        <v>375700</v>
      </c>
    </row>
    <row r="56" spans="1:4" ht="31.5">
      <c r="A56" s="1" t="s">
        <v>196</v>
      </c>
      <c r="B56" s="2" t="s">
        <v>9</v>
      </c>
      <c r="C56" s="3">
        <v>200</v>
      </c>
      <c r="D56" s="4">
        <v>50000</v>
      </c>
    </row>
    <row r="57" spans="1:4" ht="31.5">
      <c r="A57" s="1" t="s">
        <v>201</v>
      </c>
      <c r="B57" s="2" t="s">
        <v>9</v>
      </c>
      <c r="C57" s="3">
        <v>240</v>
      </c>
      <c r="D57" s="4">
        <v>50000</v>
      </c>
    </row>
    <row r="58" spans="1:4" ht="31.5">
      <c r="A58" s="1" t="s">
        <v>205</v>
      </c>
      <c r="B58" s="2" t="s">
        <v>9</v>
      </c>
      <c r="C58" s="3" t="s">
        <v>70</v>
      </c>
      <c r="D58" s="4">
        <f>D59</f>
        <v>325700</v>
      </c>
    </row>
    <row r="59" spans="1:4" ht="15.75">
      <c r="A59" s="1" t="s">
        <v>148</v>
      </c>
      <c r="B59" s="2" t="s">
        <v>9</v>
      </c>
      <c r="C59" s="3">
        <v>610</v>
      </c>
      <c r="D59" s="4">
        <v>325700</v>
      </c>
    </row>
    <row r="60" spans="1:4" ht="15.75">
      <c r="A60" s="5" t="s">
        <v>327</v>
      </c>
      <c r="B60" s="6">
        <v>100085440</v>
      </c>
      <c r="C60" s="7"/>
      <c r="D60" s="8">
        <f>D61</f>
        <v>1025000</v>
      </c>
    </row>
    <row r="61" spans="1:4" ht="31.5">
      <c r="A61" s="1" t="s">
        <v>205</v>
      </c>
      <c r="B61" s="2">
        <v>100085440</v>
      </c>
      <c r="C61" s="3">
        <v>600</v>
      </c>
      <c r="D61" s="4">
        <f>D62+D63</f>
        <v>1025000</v>
      </c>
    </row>
    <row r="62" spans="1:4" ht="15.75">
      <c r="A62" s="1" t="s">
        <v>148</v>
      </c>
      <c r="B62" s="2">
        <v>100085440</v>
      </c>
      <c r="C62" s="3">
        <v>610</v>
      </c>
      <c r="D62" s="4">
        <f>30000+745000</f>
        <v>775000</v>
      </c>
    </row>
    <row r="63" spans="1:4" ht="15.75">
      <c r="A63" s="1" t="s">
        <v>150</v>
      </c>
      <c r="B63" s="2">
        <v>100085440</v>
      </c>
      <c r="C63" s="3">
        <v>620</v>
      </c>
      <c r="D63" s="4">
        <v>250000</v>
      </c>
    </row>
    <row r="64" spans="1:4" s="25" customFormat="1" ht="47.25">
      <c r="A64" s="5" t="s">
        <v>224</v>
      </c>
      <c r="B64" s="6" t="s">
        <v>10</v>
      </c>
      <c r="C64" s="7"/>
      <c r="D64" s="8">
        <f>D65</f>
        <v>147000</v>
      </c>
    </row>
    <row r="65" spans="1:4" s="25" customFormat="1" ht="31.5">
      <c r="A65" s="1" t="s">
        <v>205</v>
      </c>
      <c r="B65" s="2" t="s">
        <v>10</v>
      </c>
      <c r="C65" s="3">
        <v>600</v>
      </c>
      <c r="D65" s="4">
        <f>D66+D67</f>
        <v>147000</v>
      </c>
    </row>
    <row r="66" spans="1:4" s="25" customFormat="1" ht="15.75">
      <c r="A66" s="1" t="s">
        <v>148</v>
      </c>
      <c r="B66" s="2" t="s">
        <v>10</v>
      </c>
      <c r="C66" s="3">
        <v>610</v>
      </c>
      <c r="D66" s="4">
        <v>49000</v>
      </c>
    </row>
    <row r="67" spans="1:4" s="25" customFormat="1" ht="15.75">
      <c r="A67" s="1" t="s">
        <v>150</v>
      </c>
      <c r="B67" s="2" t="s">
        <v>10</v>
      </c>
      <c r="C67" s="3">
        <v>620</v>
      </c>
      <c r="D67" s="4">
        <v>98000</v>
      </c>
    </row>
    <row r="68" spans="1:4" s="25" customFormat="1" ht="51" customHeight="1">
      <c r="A68" s="5" t="s">
        <v>233</v>
      </c>
      <c r="B68" s="6" t="s">
        <v>11</v>
      </c>
      <c r="C68" s="7"/>
      <c r="D68" s="8">
        <f>D69</f>
        <v>20000</v>
      </c>
    </row>
    <row r="69" spans="1:4" ht="31.5">
      <c r="A69" s="1" t="s">
        <v>205</v>
      </c>
      <c r="B69" s="2" t="s">
        <v>11</v>
      </c>
      <c r="C69" s="3">
        <v>600</v>
      </c>
      <c r="D69" s="4">
        <f>D70</f>
        <v>20000</v>
      </c>
    </row>
    <row r="70" spans="1:4" ht="15.75">
      <c r="A70" s="1" t="s">
        <v>148</v>
      </c>
      <c r="B70" s="2" t="s">
        <v>11</v>
      </c>
      <c r="C70" s="3">
        <v>610</v>
      </c>
      <c r="D70" s="4">
        <v>20000</v>
      </c>
    </row>
    <row r="71" spans="1:4" s="25" customFormat="1" ht="35.25" customHeight="1">
      <c r="A71" s="5" t="s">
        <v>261</v>
      </c>
      <c r="B71" s="6">
        <v>100085540</v>
      </c>
      <c r="C71" s="7"/>
      <c r="D71" s="8">
        <f>D72</f>
        <v>398630.48</v>
      </c>
    </row>
    <row r="72" spans="1:4" ht="31.5">
      <c r="A72" s="1" t="s">
        <v>205</v>
      </c>
      <c r="B72" s="2">
        <v>100085540</v>
      </c>
      <c r="C72" s="3">
        <v>600</v>
      </c>
      <c r="D72" s="4">
        <f>D73</f>
        <v>398630.48</v>
      </c>
    </row>
    <row r="73" spans="1:4" ht="15.75">
      <c r="A73" s="1" t="s">
        <v>148</v>
      </c>
      <c r="B73" s="2">
        <v>100085540</v>
      </c>
      <c r="C73" s="3">
        <v>610</v>
      </c>
      <c r="D73" s="4">
        <f>380000-134000+152630.48</f>
        <v>398630.48</v>
      </c>
    </row>
    <row r="74" spans="1:4" ht="47.25">
      <c r="A74" s="5" t="s">
        <v>344</v>
      </c>
      <c r="B74" s="6">
        <v>100000970</v>
      </c>
      <c r="C74" s="3"/>
      <c r="D74" s="8">
        <f>D75+D78</f>
        <v>1784700</v>
      </c>
    </row>
    <row r="75" spans="1:4" ht="50.25" customHeight="1">
      <c r="A75" s="5" t="s">
        <v>343</v>
      </c>
      <c r="B75" s="6" t="s">
        <v>325</v>
      </c>
      <c r="C75" s="7"/>
      <c r="D75" s="8">
        <f>D76</f>
        <v>369700</v>
      </c>
    </row>
    <row r="76" spans="1:4" ht="31.5">
      <c r="A76" s="1" t="s">
        <v>205</v>
      </c>
      <c r="B76" s="2" t="s">
        <v>325</v>
      </c>
      <c r="C76" s="3">
        <v>600</v>
      </c>
      <c r="D76" s="4">
        <f>D77</f>
        <v>369700</v>
      </c>
    </row>
    <row r="77" spans="1:4" ht="15.75">
      <c r="A77" s="1" t="s">
        <v>148</v>
      </c>
      <c r="B77" s="2" t="s">
        <v>325</v>
      </c>
      <c r="C77" s="3">
        <v>610</v>
      </c>
      <c r="D77" s="4">
        <v>369700</v>
      </c>
    </row>
    <row r="78" spans="1:4" ht="47.25">
      <c r="A78" s="5" t="s">
        <v>344</v>
      </c>
      <c r="B78" s="6" t="s">
        <v>355</v>
      </c>
      <c r="C78" s="7"/>
      <c r="D78" s="8">
        <f>D79</f>
        <v>1415000</v>
      </c>
    </row>
    <row r="79" spans="1:4" ht="31.5">
      <c r="A79" s="1" t="s">
        <v>205</v>
      </c>
      <c r="B79" s="2" t="s">
        <v>355</v>
      </c>
      <c r="C79" s="3">
        <v>600</v>
      </c>
      <c r="D79" s="4">
        <f>D80</f>
        <v>1415000</v>
      </c>
    </row>
    <row r="80" spans="1:4" ht="15.75">
      <c r="A80" s="1" t="s">
        <v>148</v>
      </c>
      <c r="B80" s="2" t="s">
        <v>355</v>
      </c>
      <c r="C80" s="3">
        <v>610</v>
      </c>
      <c r="D80" s="4">
        <f>272892.08+1142107.92</f>
        <v>1415000</v>
      </c>
    </row>
    <row r="81" spans="1:4" ht="47.25" hidden="1">
      <c r="A81" s="5" t="s">
        <v>342</v>
      </c>
      <c r="B81" s="6" t="s">
        <v>341</v>
      </c>
      <c r="C81" s="7"/>
      <c r="D81" s="8"/>
    </row>
    <row r="82" spans="1:4" ht="31.5" hidden="1">
      <c r="A82" s="1" t="s">
        <v>205</v>
      </c>
      <c r="B82" s="2" t="s">
        <v>341</v>
      </c>
      <c r="C82" s="3">
        <v>600</v>
      </c>
      <c r="D82" s="4"/>
    </row>
    <row r="83" spans="1:4" ht="15.75" hidden="1">
      <c r="A83" s="1" t="s">
        <v>148</v>
      </c>
      <c r="B83" s="2" t="s">
        <v>341</v>
      </c>
      <c r="C83" s="3">
        <v>610</v>
      </c>
      <c r="D83" s="4"/>
    </row>
    <row r="84" spans="1:4" s="25" customFormat="1" ht="31.5">
      <c r="A84" s="5" t="s">
        <v>192</v>
      </c>
      <c r="B84" s="6" t="s">
        <v>12</v>
      </c>
      <c r="C84" s="7"/>
      <c r="D84" s="8">
        <f>D85+D87</f>
        <v>585000</v>
      </c>
    </row>
    <row r="85" spans="1:4" ht="15.75">
      <c r="A85" s="1" t="s">
        <v>161</v>
      </c>
      <c r="B85" s="2" t="s">
        <v>12</v>
      </c>
      <c r="C85" s="3">
        <v>300</v>
      </c>
      <c r="D85" s="4">
        <f>D86</f>
        <v>556920</v>
      </c>
    </row>
    <row r="86" spans="1:4" ht="31.5">
      <c r="A86" s="1" t="s">
        <v>184</v>
      </c>
      <c r="B86" s="2" t="s">
        <v>12</v>
      </c>
      <c r="C86" s="3">
        <v>320</v>
      </c>
      <c r="D86" s="4">
        <v>556920</v>
      </c>
    </row>
    <row r="87" spans="1:4" ht="31.5">
      <c r="A87" s="1" t="s">
        <v>205</v>
      </c>
      <c r="B87" s="2" t="s">
        <v>12</v>
      </c>
      <c r="C87" s="3">
        <v>600</v>
      </c>
      <c r="D87" s="4">
        <f>D88+D89</f>
        <v>28080</v>
      </c>
    </row>
    <row r="88" spans="1:4" ht="15.75">
      <c r="A88" s="1" t="s">
        <v>148</v>
      </c>
      <c r="B88" s="2" t="s">
        <v>12</v>
      </c>
      <c r="C88" s="3">
        <v>610</v>
      </c>
      <c r="D88" s="4">
        <v>20124</v>
      </c>
    </row>
    <row r="89" spans="1:4" ht="15.75">
      <c r="A89" s="1" t="s">
        <v>150</v>
      </c>
      <c r="B89" s="2" t="s">
        <v>12</v>
      </c>
      <c r="C89" s="3">
        <v>620</v>
      </c>
      <c r="D89" s="4">
        <v>7956</v>
      </c>
    </row>
    <row r="90" spans="1:4" s="25" customFormat="1" ht="31.5">
      <c r="A90" s="5" t="s">
        <v>249</v>
      </c>
      <c r="B90" s="6" t="s">
        <v>248</v>
      </c>
      <c r="C90" s="7"/>
      <c r="D90" s="8">
        <f>D91+D94+D97+D100</f>
        <v>4372225</v>
      </c>
    </row>
    <row r="91" spans="1:4" s="25" customFormat="1" ht="36" customHeight="1">
      <c r="A91" s="5" t="s">
        <v>209</v>
      </c>
      <c r="B91" s="6" t="s">
        <v>131</v>
      </c>
      <c r="C91" s="7"/>
      <c r="D91" s="8">
        <f>D92</f>
        <v>3621700</v>
      </c>
    </row>
    <row r="92" spans="1:4" ht="31.5">
      <c r="A92" s="1" t="s">
        <v>205</v>
      </c>
      <c r="B92" s="2" t="s">
        <v>131</v>
      </c>
      <c r="C92" s="3">
        <v>600</v>
      </c>
      <c r="D92" s="4">
        <f>D93</f>
        <v>3621700</v>
      </c>
    </row>
    <row r="93" spans="1:4" ht="15.75">
      <c r="A93" s="1" t="s">
        <v>148</v>
      </c>
      <c r="B93" s="2" t="s">
        <v>131</v>
      </c>
      <c r="C93" s="3">
        <v>610</v>
      </c>
      <c r="D93" s="4">
        <v>3621700</v>
      </c>
    </row>
    <row r="94" spans="1:4" s="25" customFormat="1" ht="30.75" customHeight="1">
      <c r="A94" s="5" t="s">
        <v>206</v>
      </c>
      <c r="B94" s="6" t="s">
        <v>132</v>
      </c>
      <c r="C94" s="7"/>
      <c r="D94" s="8">
        <v>500000</v>
      </c>
    </row>
    <row r="95" spans="1:4" ht="31.5">
      <c r="A95" s="1" t="s">
        <v>205</v>
      </c>
      <c r="B95" s="2" t="s">
        <v>132</v>
      </c>
      <c r="C95" s="3">
        <v>600</v>
      </c>
      <c r="D95" s="4">
        <v>500000</v>
      </c>
    </row>
    <row r="96" spans="1:4" ht="15.75">
      <c r="A96" s="1" t="s">
        <v>148</v>
      </c>
      <c r="B96" s="2" t="s">
        <v>132</v>
      </c>
      <c r="C96" s="3">
        <v>610</v>
      </c>
      <c r="D96" s="4">
        <v>500000</v>
      </c>
    </row>
    <row r="97" spans="1:4" s="25" customFormat="1" ht="47.25">
      <c r="A97" s="5" t="s">
        <v>227</v>
      </c>
      <c r="B97" s="6" t="s">
        <v>133</v>
      </c>
      <c r="C97" s="7"/>
      <c r="D97" s="8">
        <v>67000</v>
      </c>
    </row>
    <row r="98" spans="1:4" ht="31.5">
      <c r="A98" s="1" t="s">
        <v>205</v>
      </c>
      <c r="B98" s="2" t="s">
        <v>133</v>
      </c>
      <c r="C98" s="3">
        <v>600</v>
      </c>
      <c r="D98" s="4">
        <v>67000</v>
      </c>
    </row>
    <row r="99" spans="1:4" ht="15.75">
      <c r="A99" s="1" t="s">
        <v>148</v>
      </c>
      <c r="B99" s="2" t="s">
        <v>133</v>
      </c>
      <c r="C99" s="3">
        <v>610</v>
      </c>
      <c r="D99" s="4">
        <v>67000</v>
      </c>
    </row>
    <row r="100" spans="1:4" s="25" customFormat="1" ht="33" customHeight="1">
      <c r="A100" s="5" t="s">
        <v>216</v>
      </c>
      <c r="B100" s="6" t="s">
        <v>134</v>
      </c>
      <c r="C100" s="7"/>
      <c r="D100" s="8">
        <f>D101</f>
        <v>183525</v>
      </c>
    </row>
    <row r="101" spans="1:4" ht="31.5">
      <c r="A101" s="1" t="s">
        <v>205</v>
      </c>
      <c r="B101" s="2" t="s">
        <v>134</v>
      </c>
      <c r="C101" s="3">
        <v>600</v>
      </c>
      <c r="D101" s="4">
        <f>D102</f>
        <v>183525</v>
      </c>
    </row>
    <row r="102" spans="1:4" ht="15.75">
      <c r="A102" s="1" t="s">
        <v>148</v>
      </c>
      <c r="B102" s="2" t="s">
        <v>134</v>
      </c>
      <c r="C102" s="3">
        <v>610</v>
      </c>
      <c r="D102" s="4">
        <v>183525</v>
      </c>
    </row>
    <row r="103" spans="1:4" s="25" customFormat="1" ht="31.5">
      <c r="A103" s="5" t="s">
        <v>250</v>
      </c>
      <c r="B103" s="6" t="s">
        <v>251</v>
      </c>
      <c r="C103" s="7"/>
      <c r="D103" s="8">
        <f>D104+D108+D112+D116+D120+D123+D127</f>
        <v>139066033.81</v>
      </c>
    </row>
    <row r="104" spans="1:4" s="25" customFormat="1" ht="63.75" customHeight="1">
      <c r="A104" s="5" t="s">
        <v>244</v>
      </c>
      <c r="B104" s="6" t="s">
        <v>135</v>
      </c>
      <c r="C104" s="7"/>
      <c r="D104" s="8">
        <f>D105</f>
        <v>65910000</v>
      </c>
    </row>
    <row r="105" spans="1:4" ht="31.5">
      <c r="A105" s="1" t="s">
        <v>205</v>
      </c>
      <c r="B105" s="2" t="s">
        <v>135</v>
      </c>
      <c r="C105" s="3" t="s">
        <v>70</v>
      </c>
      <c r="D105" s="4">
        <f>D106+D107</f>
        <v>65910000</v>
      </c>
    </row>
    <row r="106" spans="1:4" ht="15.75">
      <c r="A106" s="1" t="s">
        <v>148</v>
      </c>
      <c r="B106" s="2" t="s">
        <v>135</v>
      </c>
      <c r="C106" s="3">
        <v>610</v>
      </c>
      <c r="D106" s="4">
        <f>53592000+818000</f>
        <v>54410000</v>
      </c>
    </row>
    <row r="107" spans="1:4" ht="15.75">
      <c r="A107" s="1" t="s">
        <v>150</v>
      </c>
      <c r="B107" s="2" t="s">
        <v>135</v>
      </c>
      <c r="C107" s="3">
        <v>620</v>
      </c>
      <c r="D107" s="4">
        <v>11500000</v>
      </c>
    </row>
    <row r="108" spans="1:4" s="25" customFormat="1" ht="33" customHeight="1">
      <c r="A108" s="5" t="s">
        <v>206</v>
      </c>
      <c r="B108" s="6" t="s">
        <v>136</v>
      </c>
      <c r="C108" s="7"/>
      <c r="D108" s="8">
        <f>D109</f>
        <v>45338000</v>
      </c>
    </row>
    <row r="109" spans="1:4" ht="31.5">
      <c r="A109" s="1" t="s">
        <v>205</v>
      </c>
      <c r="B109" s="2" t="s">
        <v>136</v>
      </c>
      <c r="C109" s="3" t="s">
        <v>70</v>
      </c>
      <c r="D109" s="4">
        <f>D110+D111</f>
        <v>45338000</v>
      </c>
    </row>
    <row r="110" spans="1:4" ht="15.75">
      <c r="A110" s="1" t="s">
        <v>148</v>
      </c>
      <c r="B110" s="2" t="s">
        <v>136</v>
      </c>
      <c r="C110" s="3">
        <v>610</v>
      </c>
      <c r="D110" s="4">
        <f>25805000+1400000+10383000</f>
        <v>37588000</v>
      </c>
    </row>
    <row r="111" spans="1:4" ht="15.75">
      <c r="A111" s="1" t="s">
        <v>150</v>
      </c>
      <c r="B111" s="2" t="s">
        <v>136</v>
      </c>
      <c r="C111" s="3">
        <v>620</v>
      </c>
      <c r="D111" s="4">
        <f>4500000+3250000</f>
        <v>7750000</v>
      </c>
    </row>
    <row r="112" spans="1:4" s="25" customFormat="1" ht="47.25">
      <c r="A112" s="5" t="s">
        <v>227</v>
      </c>
      <c r="B112" s="6" t="s">
        <v>137</v>
      </c>
      <c r="C112" s="7"/>
      <c r="D112" s="8">
        <f>D113</f>
        <v>6839000</v>
      </c>
    </row>
    <row r="113" spans="1:4" ht="31.5">
      <c r="A113" s="1" t="s">
        <v>205</v>
      </c>
      <c r="B113" s="2" t="s">
        <v>137</v>
      </c>
      <c r="C113" s="3" t="s">
        <v>70</v>
      </c>
      <c r="D113" s="4">
        <f>D114+D115</f>
        <v>6839000</v>
      </c>
    </row>
    <row r="114" spans="1:4" ht="15.75">
      <c r="A114" s="1" t="s">
        <v>148</v>
      </c>
      <c r="B114" s="2" t="s">
        <v>137</v>
      </c>
      <c r="C114" s="3">
        <v>610</v>
      </c>
      <c r="D114" s="4">
        <v>5139000</v>
      </c>
    </row>
    <row r="115" spans="1:4" ht="15.75">
      <c r="A115" s="1" t="s">
        <v>150</v>
      </c>
      <c r="B115" s="2" t="s">
        <v>137</v>
      </c>
      <c r="C115" s="3">
        <v>620</v>
      </c>
      <c r="D115" s="4">
        <v>1700000</v>
      </c>
    </row>
    <row r="116" spans="1:4" s="25" customFormat="1" ht="34.5" customHeight="1">
      <c r="A116" s="5" t="s">
        <v>216</v>
      </c>
      <c r="B116" s="6" t="s">
        <v>138</v>
      </c>
      <c r="C116" s="7"/>
      <c r="D116" s="8">
        <f>D117</f>
        <v>19542033.81</v>
      </c>
    </row>
    <row r="117" spans="1:4" ht="31.5">
      <c r="A117" s="1" t="s">
        <v>205</v>
      </c>
      <c r="B117" s="2" t="s">
        <v>138</v>
      </c>
      <c r="C117" s="3" t="s">
        <v>70</v>
      </c>
      <c r="D117" s="4">
        <f>D118+D119</f>
        <v>19542033.81</v>
      </c>
    </row>
    <row r="118" spans="1:4" ht="15.75">
      <c r="A118" s="1" t="s">
        <v>148</v>
      </c>
      <c r="B118" s="2" t="s">
        <v>138</v>
      </c>
      <c r="C118" s="3">
        <v>610</v>
      </c>
      <c r="D118" s="4">
        <v>17709533.81</v>
      </c>
    </row>
    <row r="119" spans="1:4" ht="15.75">
      <c r="A119" s="1" t="s">
        <v>150</v>
      </c>
      <c r="B119" s="2" t="s">
        <v>138</v>
      </c>
      <c r="C119" s="3">
        <v>620</v>
      </c>
      <c r="D119" s="4">
        <v>1832500</v>
      </c>
    </row>
    <row r="120" spans="1:4" s="25" customFormat="1" ht="31.5">
      <c r="A120" s="5" t="s">
        <v>191</v>
      </c>
      <c r="B120" s="6" t="s">
        <v>139</v>
      </c>
      <c r="C120" s="7"/>
      <c r="D120" s="8">
        <f>D121</f>
        <v>280000</v>
      </c>
    </row>
    <row r="121" spans="1:4" ht="31.5">
      <c r="A121" s="1" t="s">
        <v>205</v>
      </c>
      <c r="B121" s="2" t="s">
        <v>139</v>
      </c>
      <c r="C121" s="3" t="s">
        <v>70</v>
      </c>
      <c r="D121" s="4">
        <f>D122</f>
        <v>280000</v>
      </c>
    </row>
    <row r="122" spans="1:4" ht="15.75">
      <c r="A122" s="1" t="s">
        <v>148</v>
      </c>
      <c r="B122" s="2" t="s">
        <v>139</v>
      </c>
      <c r="C122" s="3">
        <v>610</v>
      </c>
      <c r="D122" s="4">
        <v>280000</v>
      </c>
    </row>
    <row r="123" spans="1:4" s="25" customFormat="1" ht="34.5" customHeight="1">
      <c r="A123" s="5" t="s">
        <v>210</v>
      </c>
      <c r="B123" s="6" t="s">
        <v>140</v>
      </c>
      <c r="C123" s="7"/>
      <c r="D123" s="8">
        <f>D124</f>
        <v>843500</v>
      </c>
    </row>
    <row r="124" spans="1:4" ht="31.5">
      <c r="A124" s="1" t="s">
        <v>205</v>
      </c>
      <c r="B124" s="2" t="s">
        <v>140</v>
      </c>
      <c r="C124" s="3" t="s">
        <v>70</v>
      </c>
      <c r="D124" s="4">
        <f>D125+D126</f>
        <v>843500</v>
      </c>
    </row>
    <row r="125" spans="1:4" ht="15.75">
      <c r="A125" s="1" t="s">
        <v>148</v>
      </c>
      <c r="B125" s="2" t="s">
        <v>140</v>
      </c>
      <c r="C125" s="3">
        <v>610</v>
      </c>
      <c r="D125" s="4">
        <v>643500</v>
      </c>
    </row>
    <row r="126" spans="1:4" ht="15.75">
      <c r="A126" s="1" t="s">
        <v>150</v>
      </c>
      <c r="B126" s="2" t="s">
        <v>140</v>
      </c>
      <c r="C126" s="3">
        <v>620</v>
      </c>
      <c r="D126" s="4">
        <v>200000</v>
      </c>
    </row>
    <row r="127" spans="1:4" s="25" customFormat="1" ht="33" customHeight="1">
      <c r="A127" s="5" t="s">
        <v>226</v>
      </c>
      <c r="B127" s="6" t="s">
        <v>141</v>
      </c>
      <c r="C127" s="7"/>
      <c r="D127" s="8">
        <f>D128</f>
        <v>313500</v>
      </c>
    </row>
    <row r="128" spans="1:4" ht="31.5">
      <c r="A128" s="1" t="s">
        <v>205</v>
      </c>
      <c r="B128" s="2" t="s">
        <v>141</v>
      </c>
      <c r="C128" s="3" t="s">
        <v>70</v>
      </c>
      <c r="D128" s="4">
        <f>D129+D130</f>
        <v>313500</v>
      </c>
    </row>
    <row r="129" spans="1:4" ht="15.75">
      <c r="A129" s="1" t="s">
        <v>148</v>
      </c>
      <c r="B129" s="2" t="s">
        <v>141</v>
      </c>
      <c r="C129" s="3">
        <v>610</v>
      </c>
      <c r="D129" s="4">
        <v>243500</v>
      </c>
    </row>
    <row r="130" spans="1:4" ht="15.75">
      <c r="A130" s="1" t="s">
        <v>150</v>
      </c>
      <c r="B130" s="2" t="s">
        <v>141</v>
      </c>
      <c r="C130" s="3">
        <v>620</v>
      </c>
      <c r="D130" s="4">
        <v>70000</v>
      </c>
    </row>
    <row r="131" spans="1:4" ht="37.5" customHeight="1">
      <c r="A131" s="5" t="s">
        <v>270</v>
      </c>
      <c r="B131" s="6" t="s">
        <v>13</v>
      </c>
      <c r="C131" s="7"/>
      <c r="D131" s="8">
        <f>D132+D135+D138+D143+D146+D149+D152+D155+D158+D162+D166+D169+D172+D175+D178+D184+D187+D191+D194</f>
        <v>13630340</v>
      </c>
    </row>
    <row r="132" spans="1:4" ht="81" customHeight="1">
      <c r="A132" s="5" t="s">
        <v>359</v>
      </c>
      <c r="B132" s="6">
        <v>200078310</v>
      </c>
      <c r="C132" s="7"/>
      <c r="D132" s="8">
        <f>D133</f>
        <v>12297400</v>
      </c>
    </row>
    <row r="133" spans="1:4" ht="66" customHeight="1">
      <c r="A133" s="1" t="s">
        <v>245</v>
      </c>
      <c r="B133" s="2">
        <v>200078310</v>
      </c>
      <c r="C133" s="3">
        <v>100</v>
      </c>
      <c r="D133" s="4">
        <f>D134</f>
        <v>12297400</v>
      </c>
    </row>
    <row r="134" spans="1:4" ht="22.5" customHeight="1">
      <c r="A134" s="1" t="s">
        <v>162</v>
      </c>
      <c r="B134" s="2">
        <v>200078310</v>
      </c>
      <c r="C134" s="3">
        <v>110</v>
      </c>
      <c r="D134" s="4">
        <v>12297400</v>
      </c>
    </row>
    <row r="135" spans="1:4" ht="82.5" customHeight="1">
      <c r="A135" s="5" t="s">
        <v>360</v>
      </c>
      <c r="B135" s="6" t="s">
        <v>361</v>
      </c>
      <c r="C135" s="7"/>
      <c r="D135" s="8">
        <f>D136</f>
        <v>124200</v>
      </c>
    </row>
    <row r="136" spans="1:4" ht="63" customHeight="1">
      <c r="A136" s="1" t="s">
        <v>245</v>
      </c>
      <c r="B136" s="2" t="s">
        <v>361</v>
      </c>
      <c r="C136" s="3">
        <v>100</v>
      </c>
      <c r="D136" s="4">
        <f>D137</f>
        <v>124200</v>
      </c>
    </row>
    <row r="137" spans="1:4" ht="19.5" customHeight="1">
      <c r="A137" s="1" t="s">
        <v>162</v>
      </c>
      <c r="B137" s="2" t="s">
        <v>361</v>
      </c>
      <c r="C137" s="3">
        <v>110</v>
      </c>
      <c r="D137" s="4">
        <v>124200</v>
      </c>
    </row>
    <row r="138" spans="1:4" s="25" customFormat="1" ht="15.75">
      <c r="A138" s="31" t="s">
        <v>312</v>
      </c>
      <c r="B138" s="6" t="s">
        <v>362</v>
      </c>
      <c r="C138" s="7"/>
      <c r="D138" s="8">
        <f>D139+D141</f>
        <v>242790</v>
      </c>
    </row>
    <row r="139" spans="1:4" s="25" customFormat="1" ht="31.5">
      <c r="A139" s="30" t="s">
        <v>196</v>
      </c>
      <c r="B139" s="2" t="s">
        <v>362</v>
      </c>
      <c r="C139" s="3">
        <v>200</v>
      </c>
      <c r="D139" s="4">
        <f>D140</f>
        <v>142790</v>
      </c>
    </row>
    <row r="140" spans="1:4" s="25" customFormat="1" ht="31.5">
      <c r="A140" s="30" t="s">
        <v>201</v>
      </c>
      <c r="B140" s="2" t="s">
        <v>362</v>
      </c>
      <c r="C140" s="3">
        <v>240</v>
      </c>
      <c r="D140" s="4">
        <f>142790</f>
        <v>142790</v>
      </c>
    </row>
    <row r="141" spans="1:4" s="25" customFormat="1" ht="15.75">
      <c r="A141" s="30" t="s">
        <v>161</v>
      </c>
      <c r="B141" s="2" t="s">
        <v>362</v>
      </c>
      <c r="C141" s="3">
        <v>300</v>
      </c>
      <c r="D141" s="4">
        <f>D142</f>
        <v>100000</v>
      </c>
    </row>
    <row r="142" spans="1:4" s="25" customFormat="1" ht="15.75">
      <c r="A142" s="30" t="s">
        <v>315</v>
      </c>
      <c r="B142" s="2" t="s">
        <v>362</v>
      </c>
      <c r="C142" s="3">
        <v>350</v>
      </c>
      <c r="D142" s="4">
        <f>50000+50000</f>
        <v>100000</v>
      </c>
    </row>
    <row r="143" spans="1:4" s="25" customFormat="1" ht="63">
      <c r="A143" s="31" t="s">
        <v>319</v>
      </c>
      <c r="B143" s="6" t="s">
        <v>363</v>
      </c>
      <c r="C143" s="7"/>
      <c r="D143" s="8">
        <f>D144</f>
        <v>100250</v>
      </c>
    </row>
    <row r="144" spans="1:4" s="25" customFormat="1" ht="31.5">
      <c r="A144" s="30" t="s">
        <v>196</v>
      </c>
      <c r="B144" s="2" t="s">
        <v>363</v>
      </c>
      <c r="C144" s="3">
        <v>200</v>
      </c>
      <c r="D144" s="4">
        <f>D145</f>
        <v>100250</v>
      </c>
    </row>
    <row r="145" spans="1:4" s="25" customFormat="1" ht="31.5">
      <c r="A145" s="30" t="s">
        <v>201</v>
      </c>
      <c r="B145" s="2" t="s">
        <v>363</v>
      </c>
      <c r="C145" s="3">
        <v>240</v>
      </c>
      <c r="D145" s="4">
        <v>100250</v>
      </c>
    </row>
    <row r="146" spans="1:4" s="25" customFormat="1" ht="15.75">
      <c r="A146" s="5" t="s">
        <v>262</v>
      </c>
      <c r="B146" s="6">
        <v>200084130</v>
      </c>
      <c r="C146" s="7"/>
      <c r="D146" s="8">
        <f>D147</f>
        <v>10000</v>
      </c>
    </row>
    <row r="147" spans="1:4" s="25" customFormat="1" ht="31.5">
      <c r="A147" s="1" t="s">
        <v>196</v>
      </c>
      <c r="B147" s="2">
        <v>200084130</v>
      </c>
      <c r="C147" s="3">
        <v>200</v>
      </c>
      <c r="D147" s="4">
        <f>D148</f>
        <v>10000</v>
      </c>
    </row>
    <row r="148" spans="1:4" s="25" customFormat="1" ht="31.5">
      <c r="A148" s="1" t="s">
        <v>201</v>
      </c>
      <c r="B148" s="2">
        <v>200084130</v>
      </c>
      <c r="C148" s="3">
        <v>240</v>
      </c>
      <c r="D148" s="4">
        <v>10000</v>
      </c>
    </row>
    <row r="149" spans="1:4" s="25" customFormat="1" ht="15.75">
      <c r="A149" s="5" t="s">
        <v>263</v>
      </c>
      <c r="B149" s="6">
        <v>200084140</v>
      </c>
      <c r="C149" s="7"/>
      <c r="D149" s="8">
        <f>D150</f>
        <v>40000</v>
      </c>
    </row>
    <row r="150" spans="1:4" s="25" customFormat="1" ht="31.5">
      <c r="A150" s="1" t="s">
        <v>196</v>
      </c>
      <c r="B150" s="2">
        <v>200084140</v>
      </c>
      <c r="C150" s="3">
        <v>200</v>
      </c>
      <c r="D150" s="4">
        <f>D151</f>
        <v>40000</v>
      </c>
    </row>
    <row r="151" spans="1:4" s="25" customFormat="1" ht="31.5">
      <c r="A151" s="1" t="s">
        <v>201</v>
      </c>
      <c r="B151" s="2">
        <v>200084140</v>
      </c>
      <c r="C151" s="3">
        <v>240</v>
      </c>
      <c r="D151" s="4">
        <v>40000</v>
      </c>
    </row>
    <row r="152" spans="1:4" s="25" customFormat="1" ht="22.5" customHeight="1">
      <c r="A152" s="5" t="s">
        <v>264</v>
      </c>
      <c r="B152" s="6">
        <v>200084150</v>
      </c>
      <c r="C152" s="7"/>
      <c r="D152" s="8">
        <f>D153</f>
        <v>215000</v>
      </c>
    </row>
    <row r="153" spans="1:4" s="25" customFormat="1" ht="31.5">
      <c r="A153" s="1" t="s">
        <v>196</v>
      </c>
      <c r="B153" s="2">
        <v>200084150</v>
      </c>
      <c r="C153" s="3">
        <v>200</v>
      </c>
      <c r="D153" s="4">
        <f>D154</f>
        <v>215000</v>
      </c>
    </row>
    <row r="154" spans="1:4" s="25" customFormat="1" ht="31.5">
      <c r="A154" s="1" t="s">
        <v>201</v>
      </c>
      <c r="B154" s="2">
        <v>200084150</v>
      </c>
      <c r="C154" s="3">
        <v>240</v>
      </c>
      <c r="D154" s="4">
        <f>50000+145000+20000</f>
        <v>215000</v>
      </c>
    </row>
    <row r="155" spans="1:4" s="25" customFormat="1" ht="22.5" customHeight="1">
      <c r="A155" s="5" t="s">
        <v>265</v>
      </c>
      <c r="B155" s="6">
        <v>200084160</v>
      </c>
      <c r="C155" s="7"/>
      <c r="D155" s="8">
        <f>D156</f>
        <v>30000</v>
      </c>
    </row>
    <row r="156" spans="1:4" s="25" customFormat="1" ht="31.5">
      <c r="A156" s="1" t="s">
        <v>196</v>
      </c>
      <c r="B156" s="2">
        <v>200084160</v>
      </c>
      <c r="C156" s="3">
        <v>200</v>
      </c>
      <c r="D156" s="4">
        <f>D157</f>
        <v>30000</v>
      </c>
    </row>
    <row r="157" spans="1:4" s="25" customFormat="1" ht="31.5">
      <c r="A157" s="1" t="s">
        <v>201</v>
      </c>
      <c r="B157" s="2">
        <v>200084160</v>
      </c>
      <c r="C157" s="3">
        <v>240</v>
      </c>
      <c r="D157" s="4">
        <v>30000</v>
      </c>
    </row>
    <row r="158" spans="1:4" s="25" customFormat="1" ht="31.5">
      <c r="A158" s="31" t="s">
        <v>314</v>
      </c>
      <c r="B158" s="6">
        <v>200205190</v>
      </c>
      <c r="C158" s="7"/>
      <c r="D158" s="8">
        <f>D159</f>
        <v>5400</v>
      </c>
    </row>
    <row r="159" spans="1:4" s="25" customFormat="1" ht="15.75">
      <c r="A159" s="31" t="s">
        <v>312</v>
      </c>
      <c r="B159" s="6" t="s">
        <v>316</v>
      </c>
      <c r="C159" s="7"/>
      <c r="D159" s="8">
        <f>D160</f>
        <v>5400</v>
      </c>
    </row>
    <row r="160" spans="1:4" s="25" customFormat="1" ht="15.75">
      <c r="A160" s="30" t="s">
        <v>161</v>
      </c>
      <c r="B160" s="2" t="s">
        <v>316</v>
      </c>
      <c r="C160" s="3">
        <v>300</v>
      </c>
      <c r="D160" s="4">
        <f>D161</f>
        <v>5400</v>
      </c>
    </row>
    <row r="161" spans="1:4" s="25" customFormat="1" ht="15.75">
      <c r="A161" s="30" t="s">
        <v>315</v>
      </c>
      <c r="B161" s="2" t="s">
        <v>316</v>
      </c>
      <c r="C161" s="3">
        <v>350</v>
      </c>
      <c r="D161" s="4">
        <v>5400</v>
      </c>
    </row>
    <row r="162" spans="1:4" s="25" customFormat="1" ht="31.5">
      <c r="A162" s="31" t="s">
        <v>317</v>
      </c>
      <c r="B162" s="6">
        <v>200300000</v>
      </c>
      <c r="C162" s="7"/>
      <c r="D162" s="8">
        <f>D163</f>
        <v>5300</v>
      </c>
    </row>
    <row r="163" spans="1:4" s="25" customFormat="1" ht="15.75">
      <c r="A163" s="31" t="s">
        <v>312</v>
      </c>
      <c r="B163" s="6" t="s">
        <v>318</v>
      </c>
      <c r="C163" s="7"/>
      <c r="D163" s="8">
        <f>D164</f>
        <v>5300</v>
      </c>
    </row>
    <row r="164" spans="1:4" s="25" customFormat="1" ht="31.5">
      <c r="A164" s="30" t="s">
        <v>196</v>
      </c>
      <c r="B164" s="2" t="s">
        <v>318</v>
      </c>
      <c r="C164" s="3">
        <v>200</v>
      </c>
      <c r="D164" s="4">
        <f>D165</f>
        <v>5300</v>
      </c>
    </row>
    <row r="165" spans="1:4" s="25" customFormat="1" ht="31.5">
      <c r="A165" s="30" t="s">
        <v>201</v>
      </c>
      <c r="B165" s="2" t="s">
        <v>318</v>
      </c>
      <c r="C165" s="3">
        <v>240</v>
      </c>
      <c r="D165" s="4">
        <v>5300</v>
      </c>
    </row>
    <row r="166" spans="1:4" s="25" customFormat="1" ht="63">
      <c r="A166" s="31" t="s">
        <v>319</v>
      </c>
      <c r="B166" s="6" t="s">
        <v>320</v>
      </c>
      <c r="C166" s="7"/>
      <c r="D166" s="8">
        <f>D167</f>
        <v>10000</v>
      </c>
    </row>
    <row r="167" spans="1:4" s="25" customFormat="1" ht="31.5">
      <c r="A167" s="30" t="s">
        <v>196</v>
      </c>
      <c r="B167" s="2" t="s">
        <v>320</v>
      </c>
      <c r="C167" s="3">
        <v>200</v>
      </c>
      <c r="D167" s="4">
        <f>D168</f>
        <v>10000</v>
      </c>
    </row>
    <row r="168" spans="1:4" s="25" customFormat="1" ht="31.5">
      <c r="A168" s="30" t="s">
        <v>201</v>
      </c>
      <c r="B168" s="2" t="s">
        <v>320</v>
      </c>
      <c r="C168" s="3">
        <v>240</v>
      </c>
      <c r="D168" s="4">
        <v>10000</v>
      </c>
    </row>
    <row r="169" spans="1:4" s="25" customFormat="1" ht="15.75">
      <c r="A169" s="5" t="s">
        <v>266</v>
      </c>
      <c r="B169" s="6">
        <v>200084210</v>
      </c>
      <c r="C169" s="7"/>
      <c r="D169" s="8">
        <f>D170</f>
        <v>100000</v>
      </c>
    </row>
    <row r="170" spans="1:4" s="25" customFormat="1" ht="31.5">
      <c r="A170" s="1" t="s">
        <v>196</v>
      </c>
      <c r="B170" s="2">
        <v>200084210</v>
      </c>
      <c r="C170" s="3">
        <v>200</v>
      </c>
      <c r="D170" s="4">
        <f>D171</f>
        <v>100000</v>
      </c>
    </row>
    <row r="171" spans="1:4" s="25" customFormat="1" ht="31.5">
      <c r="A171" s="1" t="s">
        <v>201</v>
      </c>
      <c r="B171" s="2">
        <v>200084210</v>
      </c>
      <c r="C171" s="3">
        <v>240</v>
      </c>
      <c r="D171" s="4">
        <v>100000</v>
      </c>
    </row>
    <row r="172" spans="1:4" s="25" customFormat="1" ht="15.75">
      <c r="A172" s="5" t="s">
        <v>310</v>
      </c>
      <c r="B172" s="6">
        <v>200084220</v>
      </c>
      <c r="C172" s="7"/>
      <c r="D172" s="8">
        <f>D173</f>
        <v>50000</v>
      </c>
    </row>
    <row r="173" spans="1:4" s="25" customFormat="1" ht="31.5">
      <c r="A173" s="1" t="s">
        <v>196</v>
      </c>
      <c r="B173" s="2">
        <v>200084220</v>
      </c>
      <c r="C173" s="3">
        <v>200</v>
      </c>
      <c r="D173" s="4">
        <f>D174</f>
        <v>50000</v>
      </c>
    </row>
    <row r="174" spans="1:4" s="25" customFormat="1" ht="31.5">
      <c r="A174" s="1" t="s">
        <v>201</v>
      </c>
      <c r="B174" s="2">
        <v>200084220</v>
      </c>
      <c r="C174" s="3">
        <v>240</v>
      </c>
      <c r="D174" s="4">
        <v>50000</v>
      </c>
    </row>
    <row r="175" spans="1:4" s="25" customFormat="1" ht="20.25" customHeight="1">
      <c r="A175" s="5" t="s">
        <v>267</v>
      </c>
      <c r="B175" s="6">
        <v>200084230</v>
      </c>
      <c r="C175" s="7"/>
      <c r="D175" s="8">
        <f>D176</f>
        <v>10000</v>
      </c>
    </row>
    <row r="176" spans="1:4" s="25" customFormat="1" ht="31.5">
      <c r="A176" s="1" t="s">
        <v>196</v>
      </c>
      <c r="B176" s="2">
        <v>200084230</v>
      </c>
      <c r="C176" s="3">
        <v>200</v>
      </c>
      <c r="D176" s="4">
        <f>D177</f>
        <v>10000</v>
      </c>
    </row>
    <row r="177" spans="1:4" s="25" customFormat="1" ht="31.5">
      <c r="A177" s="1" t="s">
        <v>201</v>
      </c>
      <c r="B177" s="2">
        <v>200084230</v>
      </c>
      <c r="C177" s="3">
        <v>240</v>
      </c>
      <c r="D177" s="4">
        <v>10000</v>
      </c>
    </row>
    <row r="178" spans="1:4" s="25" customFormat="1" ht="15.75">
      <c r="A178" s="5" t="s">
        <v>263</v>
      </c>
      <c r="B178" s="6">
        <v>200084240</v>
      </c>
      <c r="C178" s="7"/>
      <c r="D178" s="8">
        <f>D179</f>
        <v>40000</v>
      </c>
    </row>
    <row r="179" spans="1:4" s="25" customFormat="1" ht="31.5">
      <c r="A179" s="1" t="s">
        <v>196</v>
      </c>
      <c r="B179" s="2">
        <v>200084240</v>
      </c>
      <c r="C179" s="3">
        <v>200</v>
      </c>
      <c r="D179" s="4">
        <f>D180</f>
        <v>40000</v>
      </c>
    </row>
    <row r="180" spans="1:4" s="25" customFormat="1" ht="31.5">
      <c r="A180" s="1" t="s">
        <v>201</v>
      </c>
      <c r="B180" s="2">
        <v>200084240</v>
      </c>
      <c r="C180" s="3">
        <v>240</v>
      </c>
      <c r="D180" s="4">
        <v>40000</v>
      </c>
    </row>
    <row r="181" spans="1:4" s="25" customFormat="1" ht="15.75" hidden="1">
      <c r="A181" s="5" t="s">
        <v>268</v>
      </c>
      <c r="B181" s="6">
        <v>200084270</v>
      </c>
      <c r="C181" s="7"/>
      <c r="D181" s="8"/>
    </row>
    <row r="182" spans="1:4" s="25" customFormat="1" ht="31.5" hidden="1">
      <c r="A182" s="1" t="s">
        <v>196</v>
      </c>
      <c r="B182" s="2">
        <v>200084270</v>
      </c>
      <c r="C182" s="3">
        <v>200</v>
      </c>
      <c r="D182" s="4"/>
    </row>
    <row r="183" spans="1:4" s="25" customFormat="1" ht="31.5" hidden="1">
      <c r="A183" s="1" t="s">
        <v>201</v>
      </c>
      <c r="B183" s="2">
        <v>200084270</v>
      </c>
      <c r="C183" s="3">
        <v>240</v>
      </c>
      <c r="D183" s="4"/>
    </row>
    <row r="184" spans="1:4" s="25" customFormat="1" ht="18.75" customHeight="1">
      <c r="A184" s="5" t="s">
        <v>127</v>
      </c>
      <c r="B184" s="6">
        <v>200084280</v>
      </c>
      <c r="C184" s="7"/>
      <c r="D184" s="8">
        <f>D185</f>
        <v>200000</v>
      </c>
    </row>
    <row r="185" spans="1:4" s="25" customFormat="1" ht="31.5">
      <c r="A185" s="1" t="s">
        <v>196</v>
      </c>
      <c r="B185" s="2">
        <v>200084280</v>
      </c>
      <c r="C185" s="3">
        <v>200</v>
      </c>
      <c r="D185" s="4">
        <f>D186</f>
        <v>200000</v>
      </c>
    </row>
    <row r="186" spans="1:4" s="25" customFormat="1" ht="31.5">
      <c r="A186" s="1" t="s">
        <v>201</v>
      </c>
      <c r="B186" s="2">
        <v>200084280</v>
      </c>
      <c r="C186" s="3">
        <v>240</v>
      </c>
      <c r="D186" s="4">
        <v>200000</v>
      </c>
    </row>
    <row r="187" spans="1:4" s="25" customFormat="1" ht="36" customHeight="1">
      <c r="A187" s="5" t="s">
        <v>311</v>
      </c>
      <c r="B187" s="6">
        <v>200105190</v>
      </c>
      <c r="C187" s="7"/>
      <c r="D187" s="8">
        <f>D188</f>
        <v>100000</v>
      </c>
    </row>
    <row r="188" spans="1:4" s="25" customFormat="1" ht="15.75">
      <c r="A188" s="5" t="s">
        <v>312</v>
      </c>
      <c r="B188" s="6" t="s">
        <v>313</v>
      </c>
      <c r="C188" s="7"/>
      <c r="D188" s="8">
        <f>D189</f>
        <v>100000</v>
      </c>
    </row>
    <row r="189" spans="1:4" s="25" customFormat="1" ht="31.5">
      <c r="A189" s="1" t="s">
        <v>196</v>
      </c>
      <c r="B189" s="2" t="s">
        <v>313</v>
      </c>
      <c r="C189" s="3">
        <v>200</v>
      </c>
      <c r="D189" s="4">
        <f>D190</f>
        <v>100000</v>
      </c>
    </row>
    <row r="190" spans="1:4" s="25" customFormat="1" ht="31.5">
      <c r="A190" s="1" t="s">
        <v>201</v>
      </c>
      <c r="B190" s="2" t="s">
        <v>313</v>
      </c>
      <c r="C190" s="3">
        <v>240</v>
      </c>
      <c r="D190" s="4">
        <v>100000</v>
      </c>
    </row>
    <row r="191" spans="1:4" s="25" customFormat="1" ht="21" customHeight="1">
      <c r="A191" s="5" t="s">
        <v>266</v>
      </c>
      <c r="B191" s="6">
        <v>200084310</v>
      </c>
      <c r="C191" s="7"/>
      <c r="D191" s="8">
        <f>D192</f>
        <v>40000</v>
      </c>
    </row>
    <row r="192" spans="1:4" s="25" customFormat="1" ht="31.5">
      <c r="A192" s="1" t="s">
        <v>196</v>
      </c>
      <c r="B192" s="2">
        <v>200084310</v>
      </c>
      <c r="C192" s="3">
        <v>200</v>
      </c>
      <c r="D192" s="4">
        <f>D193</f>
        <v>40000</v>
      </c>
    </row>
    <row r="193" spans="1:4" s="25" customFormat="1" ht="31.5">
      <c r="A193" s="1" t="s">
        <v>201</v>
      </c>
      <c r="B193" s="2">
        <v>200084310</v>
      </c>
      <c r="C193" s="3">
        <v>240</v>
      </c>
      <c r="D193" s="4">
        <v>40000</v>
      </c>
    </row>
    <row r="194" spans="1:4" s="25" customFormat="1" ht="33.75" customHeight="1">
      <c r="A194" s="5" t="s">
        <v>269</v>
      </c>
      <c r="B194" s="6">
        <v>200084330</v>
      </c>
      <c r="C194" s="7"/>
      <c r="D194" s="8">
        <f>D195</f>
        <v>10000</v>
      </c>
    </row>
    <row r="195" spans="1:4" s="25" customFormat="1" ht="31.5">
      <c r="A195" s="1" t="s">
        <v>196</v>
      </c>
      <c r="B195" s="2">
        <v>200084330</v>
      </c>
      <c r="C195" s="3">
        <v>200</v>
      </c>
      <c r="D195" s="4">
        <f>D196</f>
        <v>10000</v>
      </c>
    </row>
    <row r="196" spans="1:4" s="25" customFormat="1" ht="31.5">
      <c r="A196" s="1" t="s">
        <v>201</v>
      </c>
      <c r="B196" s="2">
        <v>200084330</v>
      </c>
      <c r="C196" s="3">
        <v>240</v>
      </c>
      <c r="D196" s="4">
        <v>10000</v>
      </c>
    </row>
    <row r="197" spans="1:4" s="25" customFormat="1" ht="20.25" customHeight="1" hidden="1">
      <c r="A197" s="5" t="s">
        <v>264</v>
      </c>
      <c r="B197" s="6">
        <v>200084350</v>
      </c>
      <c r="C197" s="7"/>
      <c r="D197" s="8"/>
    </row>
    <row r="198" spans="1:4" s="25" customFormat="1" ht="31.5" hidden="1">
      <c r="A198" s="1" t="s">
        <v>196</v>
      </c>
      <c r="B198" s="2">
        <v>200084350</v>
      </c>
      <c r="C198" s="3">
        <v>200</v>
      </c>
      <c r="D198" s="4"/>
    </row>
    <row r="199" spans="1:4" s="25" customFormat="1" ht="31.5" hidden="1">
      <c r="A199" s="1" t="s">
        <v>201</v>
      </c>
      <c r="B199" s="2">
        <v>200084350</v>
      </c>
      <c r="C199" s="3">
        <v>240</v>
      </c>
      <c r="D199" s="4"/>
    </row>
    <row r="200" spans="1:4" ht="81.75" customHeight="1">
      <c r="A200" s="5" t="s">
        <v>273</v>
      </c>
      <c r="B200" s="6" t="s">
        <v>14</v>
      </c>
      <c r="C200" s="7"/>
      <c r="D200" s="8">
        <f>D201+D204+D207+D213+D210</f>
        <v>2770000</v>
      </c>
    </row>
    <row r="201" spans="1:4" s="25" customFormat="1" ht="31.5">
      <c r="A201" s="5" t="s">
        <v>174</v>
      </c>
      <c r="B201" s="6" t="s">
        <v>15</v>
      </c>
      <c r="C201" s="7"/>
      <c r="D201" s="8">
        <f>D202</f>
        <v>2470000</v>
      </c>
    </row>
    <row r="202" spans="1:4" ht="67.5" customHeight="1">
      <c r="A202" s="1" t="s">
        <v>245</v>
      </c>
      <c r="B202" s="2" t="s">
        <v>15</v>
      </c>
      <c r="C202" s="3">
        <v>100</v>
      </c>
      <c r="D202" s="4">
        <f>D203</f>
        <v>2470000</v>
      </c>
    </row>
    <row r="203" spans="1:4" ht="15.75">
      <c r="A203" s="1" t="s">
        <v>162</v>
      </c>
      <c r="B203" s="2" t="s">
        <v>15</v>
      </c>
      <c r="C203" s="3">
        <v>110</v>
      </c>
      <c r="D203" s="4">
        <v>2470000</v>
      </c>
    </row>
    <row r="204" spans="1:4" s="25" customFormat="1" ht="49.5" customHeight="1">
      <c r="A204" s="5" t="s">
        <v>271</v>
      </c>
      <c r="B204" s="6" t="s">
        <v>16</v>
      </c>
      <c r="C204" s="7"/>
      <c r="D204" s="8">
        <f>D205</f>
        <v>73500</v>
      </c>
    </row>
    <row r="205" spans="1:4" ht="31.5">
      <c r="A205" s="1" t="s">
        <v>196</v>
      </c>
      <c r="B205" s="2" t="s">
        <v>16</v>
      </c>
      <c r="C205" s="3">
        <v>200</v>
      </c>
      <c r="D205" s="4">
        <f>D206</f>
        <v>73500</v>
      </c>
    </row>
    <row r="206" spans="1:4" ht="31.5">
      <c r="A206" s="1" t="s">
        <v>201</v>
      </c>
      <c r="B206" s="2" t="s">
        <v>16</v>
      </c>
      <c r="C206" s="3">
        <v>240</v>
      </c>
      <c r="D206" s="4">
        <f>40000+33500</f>
        <v>73500</v>
      </c>
    </row>
    <row r="207" spans="1:4" s="25" customFormat="1" ht="31.5">
      <c r="A207" s="5" t="s">
        <v>202</v>
      </c>
      <c r="B207" s="6" t="s">
        <v>17</v>
      </c>
      <c r="C207" s="7"/>
      <c r="D207" s="8">
        <f>D208</f>
        <v>100000</v>
      </c>
    </row>
    <row r="208" spans="1:4" ht="31.5">
      <c r="A208" s="1" t="s">
        <v>196</v>
      </c>
      <c r="B208" s="2" t="s">
        <v>17</v>
      </c>
      <c r="C208" s="3">
        <v>200</v>
      </c>
      <c r="D208" s="4">
        <f>D209</f>
        <v>100000</v>
      </c>
    </row>
    <row r="209" spans="1:4" ht="31.5">
      <c r="A209" s="1" t="s">
        <v>201</v>
      </c>
      <c r="B209" s="2" t="s">
        <v>17</v>
      </c>
      <c r="C209" s="3">
        <v>240</v>
      </c>
      <c r="D209" s="4">
        <v>100000</v>
      </c>
    </row>
    <row r="210" spans="1:4" s="25" customFormat="1" ht="47.25" hidden="1">
      <c r="A210" s="5" t="s">
        <v>306</v>
      </c>
      <c r="B210" s="6">
        <v>300082080</v>
      </c>
      <c r="C210" s="7"/>
      <c r="D210" s="8">
        <f>D211</f>
        <v>0</v>
      </c>
    </row>
    <row r="211" spans="1:4" ht="31.5" hidden="1">
      <c r="A211" s="1" t="s">
        <v>196</v>
      </c>
      <c r="B211" s="2" t="s">
        <v>17</v>
      </c>
      <c r="C211" s="3">
        <v>200</v>
      </c>
      <c r="D211" s="4">
        <f>D212</f>
        <v>0</v>
      </c>
    </row>
    <row r="212" spans="1:4" ht="31.5" hidden="1">
      <c r="A212" s="1" t="s">
        <v>201</v>
      </c>
      <c r="B212" s="2" t="s">
        <v>17</v>
      </c>
      <c r="C212" s="3">
        <v>240</v>
      </c>
      <c r="D212" s="4">
        <v>0</v>
      </c>
    </row>
    <row r="213" spans="1:4" s="25" customFormat="1" ht="66" customHeight="1">
      <c r="A213" s="5" t="s">
        <v>272</v>
      </c>
      <c r="B213" s="6" t="s">
        <v>18</v>
      </c>
      <c r="C213" s="7"/>
      <c r="D213" s="8">
        <f>D214</f>
        <v>126500</v>
      </c>
    </row>
    <row r="214" spans="1:4" ht="15.75">
      <c r="A214" s="1" t="s">
        <v>144</v>
      </c>
      <c r="B214" s="2" t="s">
        <v>18</v>
      </c>
      <c r="C214" s="3">
        <v>500</v>
      </c>
      <c r="D214" s="4">
        <f>D215</f>
        <v>126500</v>
      </c>
    </row>
    <row r="215" spans="1:4" ht="15.75">
      <c r="A215" s="1" t="s">
        <v>146</v>
      </c>
      <c r="B215" s="2" t="s">
        <v>18</v>
      </c>
      <c r="C215" s="3">
        <v>540</v>
      </c>
      <c r="D215" s="4">
        <v>126500</v>
      </c>
    </row>
    <row r="216" spans="1:4" ht="31.5">
      <c r="A216" s="5" t="s">
        <v>277</v>
      </c>
      <c r="B216" s="6" t="s">
        <v>19</v>
      </c>
      <c r="C216" s="7"/>
      <c r="D216" s="8">
        <f>D217+D224+D227+D230</f>
        <v>4084700</v>
      </c>
    </row>
    <row r="217" spans="1:4" s="25" customFormat="1" ht="31.5">
      <c r="A217" s="5" t="s">
        <v>190</v>
      </c>
      <c r="B217" s="6" t="s">
        <v>20</v>
      </c>
      <c r="C217" s="7"/>
      <c r="D217" s="8">
        <f>D218+D220+D222</f>
        <v>3934700</v>
      </c>
    </row>
    <row r="218" spans="1:4" ht="67.5" customHeight="1">
      <c r="A218" s="1" t="s">
        <v>245</v>
      </c>
      <c r="B218" s="2" t="s">
        <v>20</v>
      </c>
      <c r="C218" s="3">
        <v>100</v>
      </c>
      <c r="D218" s="4">
        <f>D219</f>
        <v>3874300</v>
      </c>
    </row>
    <row r="219" spans="1:4" ht="31.5">
      <c r="A219" s="1" t="s">
        <v>181</v>
      </c>
      <c r="B219" s="2" t="s">
        <v>20</v>
      </c>
      <c r="C219" s="3" t="s">
        <v>35</v>
      </c>
      <c r="D219" s="4">
        <v>3874300</v>
      </c>
    </row>
    <row r="220" spans="1:4" ht="31.5">
      <c r="A220" s="1" t="s">
        <v>196</v>
      </c>
      <c r="B220" s="2" t="s">
        <v>20</v>
      </c>
      <c r="C220" s="3">
        <v>200</v>
      </c>
      <c r="D220" s="4">
        <f>D221</f>
        <v>55100</v>
      </c>
    </row>
    <row r="221" spans="1:4" ht="31.5">
      <c r="A221" s="1" t="s">
        <v>201</v>
      </c>
      <c r="B221" s="2" t="s">
        <v>20</v>
      </c>
      <c r="C221" s="3">
        <v>240</v>
      </c>
      <c r="D221" s="4">
        <v>55100</v>
      </c>
    </row>
    <row r="222" spans="1:4" ht="15.75">
      <c r="A222" s="1" t="s">
        <v>145</v>
      </c>
      <c r="B222" s="2" t="s">
        <v>20</v>
      </c>
      <c r="C222" s="3" t="s">
        <v>122</v>
      </c>
      <c r="D222" s="4">
        <f>D223</f>
        <v>5300</v>
      </c>
    </row>
    <row r="223" spans="1:4" ht="15.75">
      <c r="A223" s="1" t="s">
        <v>155</v>
      </c>
      <c r="B223" s="2" t="s">
        <v>20</v>
      </c>
      <c r="C223" s="3">
        <v>850</v>
      </c>
      <c r="D223" s="4">
        <v>5300</v>
      </c>
    </row>
    <row r="224" spans="1:4" s="25" customFormat="1" ht="47.25">
      <c r="A224" s="5" t="s">
        <v>274</v>
      </c>
      <c r="B224" s="6" t="s">
        <v>21</v>
      </c>
      <c r="C224" s="7"/>
      <c r="D224" s="8">
        <f>D225</f>
        <v>120000</v>
      </c>
    </row>
    <row r="225" spans="1:4" ht="15.75">
      <c r="A225" s="1" t="s">
        <v>145</v>
      </c>
      <c r="B225" s="2" t="s">
        <v>21</v>
      </c>
      <c r="C225" s="3" t="s">
        <v>122</v>
      </c>
      <c r="D225" s="4">
        <f>D226</f>
        <v>120000</v>
      </c>
    </row>
    <row r="226" spans="1:4" ht="47.25">
      <c r="A226" s="1" t="s">
        <v>236</v>
      </c>
      <c r="B226" s="2" t="s">
        <v>21</v>
      </c>
      <c r="C226" s="3" t="s">
        <v>123</v>
      </c>
      <c r="D226" s="4">
        <v>120000</v>
      </c>
    </row>
    <row r="227" spans="1:4" s="25" customFormat="1" ht="36.75" customHeight="1">
      <c r="A227" s="5" t="s">
        <v>275</v>
      </c>
      <c r="B227" s="6" t="s">
        <v>22</v>
      </c>
      <c r="C227" s="7"/>
      <c r="D227" s="8">
        <f>D228</f>
        <v>30000</v>
      </c>
    </row>
    <row r="228" spans="1:4" ht="15.75">
      <c r="A228" s="1" t="s">
        <v>145</v>
      </c>
      <c r="B228" s="2" t="s">
        <v>22</v>
      </c>
      <c r="C228" s="3" t="s">
        <v>122</v>
      </c>
      <c r="D228" s="4">
        <f>D229</f>
        <v>30000</v>
      </c>
    </row>
    <row r="229" spans="1:4" ht="47.25">
      <c r="A229" s="1" t="s">
        <v>236</v>
      </c>
      <c r="B229" s="2" t="s">
        <v>22</v>
      </c>
      <c r="C229" s="3" t="s">
        <v>123</v>
      </c>
      <c r="D229" s="4">
        <v>30000</v>
      </c>
    </row>
    <row r="230" spans="1:4" s="25" customFormat="1" ht="53.25" customHeight="1" hidden="1">
      <c r="A230" s="5" t="s">
        <v>276</v>
      </c>
      <c r="B230" s="6" t="s">
        <v>23</v>
      </c>
      <c r="C230" s="7"/>
      <c r="D230" s="8"/>
    </row>
    <row r="231" spans="1:4" ht="15.75" hidden="1">
      <c r="A231" s="1" t="s">
        <v>145</v>
      </c>
      <c r="B231" s="2" t="s">
        <v>22</v>
      </c>
      <c r="C231" s="3" t="s">
        <v>122</v>
      </c>
      <c r="D231" s="4"/>
    </row>
    <row r="232" spans="1:4" ht="47.25" hidden="1">
      <c r="A232" s="1" t="s">
        <v>236</v>
      </c>
      <c r="B232" s="2" t="s">
        <v>22</v>
      </c>
      <c r="C232" s="3" t="s">
        <v>123</v>
      </c>
      <c r="D232" s="4"/>
    </row>
    <row r="233" spans="1:4" ht="35.25" customHeight="1">
      <c r="A233" s="5" t="s">
        <v>217</v>
      </c>
      <c r="B233" s="6" t="s">
        <v>24</v>
      </c>
      <c r="C233" s="7"/>
      <c r="D233" s="8">
        <f>D234+D237+D240+D244</f>
        <v>6499962</v>
      </c>
    </row>
    <row r="234" spans="1:4" ht="35.25" customHeight="1">
      <c r="A234" s="30" t="s">
        <v>346</v>
      </c>
      <c r="B234" s="2">
        <v>500078130</v>
      </c>
      <c r="C234" s="3"/>
      <c r="D234" s="4">
        <f>D235</f>
        <v>1438507</v>
      </c>
    </row>
    <row r="235" spans="1:4" ht="18.75" customHeight="1">
      <c r="A235" s="30" t="s">
        <v>161</v>
      </c>
      <c r="B235" s="2">
        <v>500078130</v>
      </c>
      <c r="C235" s="3">
        <v>300</v>
      </c>
      <c r="D235" s="4">
        <f>D236</f>
        <v>1438507</v>
      </c>
    </row>
    <row r="236" spans="1:4" ht="35.25" customHeight="1">
      <c r="A236" s="30" t="s">
        <v>184</v>
      </c>
      <c r="B236" s="2">
        <v>500078130</v>
      </c>
      <c r="C236" s="3">
        <v>320</v>
      </c>
      <c r="D236" s="4">
        <v>1438507</v>
      </c>
    </row>
    <row r="237" spans="1:4" ht="48" customHeight="1">
      <c r="A237" s="30" t="s">
        <v>350</v>
      </c>
      <c r="B237" s="2" t="s">
        <v>349</v>
      </c>
      <c r="C237" s="3"/>
      <c r="D237" s="4">
        <f>D238</f>
        <v>4811455</v>
      </c>
    </row>
    <row r="238" spans="1:4" ht="21" customHeight="1">
      <c r="A238" s="30" t="s">
        <v>161</v>
      </c>
      <c r="B238" s="2" t="s">
        <v>349</v>
      </c>
      <c r="C238" s="3">
        <v>300</v>
      </c>
      <c r="D238" s="4">
        <f>D239</f>
        <v>4811455</v>
      </c>
    </row>
    <row r="239" spans="1:4" ht="35.25" customHeight="1">
      <c r="A239" s="30" t="s">
        <v>184</v>
      </c>
      <c r="B239" s="2" t="s">
        <v>349</v>
      </c>
      <c r="C239" s="3">
        <v>320</v>
      </c>
      <c r="D239" s="4">
        <v>4811455</v>
      </c>
    </row>
    <row r="240" spans="1:4" ht="32.25" customHeight="1">
      <c r="A240" s="31" t="s">
        <v>329</v>
      </c>
      <c r="B240" s="6">
        <v>500400000</v>
      </c>
      <c r="C240" s="7"/>
      <c r="D240" s="8">
        <f>D241</f>
        <v>150000</v>
      </c>
    </row>
    <row r="241" spans="1:4" ht="47.25" customHeight="1">
      <c r="A241" s="30" t="s">
        <v>330</v>
      </c>
      <c r="B241" s="2" t="s">
        <v>331</v>
      </c>
      <c r="C241" s="3"/>
      <c r="D241" s="4">
        <v>150000</v>
      </c>
    </row>
    <row r="242" spans="1:4" ht="20.25" customHeight="1">
      <c r="A242" s="30" t="s">
        <v>161</v>
      </c>
      <c r="B242" s="2" t="s">
        <v>331</v>
      </c>
      <c r="C242" s="3">
        <v>300</v>
      </c>
      <c r="D242" s="4">
        <v>150000</v>
      </c>
    </row>
    <row r="243" spans="1:4" ht="35.25" customHeight="1">
      <c r="A243" s="30" t="s">
        <v>184</v>
      </c>
      <c r="B243" s="2" t="s">
        <v>331</v>
      </c>
      <c r="C243" s="3">
        <v>320</v>
      </c>
      <c r="D243" s="4">
        <v>150000</v>
      </c>
    </row>
    <row r="244" spans="1:4" ht="31.5" customHeight="1">
      <c r="A244" s="31" t="s">
        <v>333</v>
      </c>
      <c r="B244" s="6">
        <v>500500000</v>
      </c>
      <c r="C244" s="7"/>
      <c r="D244" s="8">
        <f>D245</f>
        <v>100000</v>
      </c>
    </row>
    <row r="245" spans="1:4" ht="48.75" customHeight="1">
      <c r="A245" s="30" t="s">
        <v>330</v>
      </c>
      <c r="B245" s="2" t="s">
        <v>334</v>
      </c>
      <c r="C245" s="3"/>
      <c r="D245" s="4">
        <v>100000</v>
      </c>
    </row>
    <row r="246" spans="1:4" ht="18" customHeight="1">
      <c r="A246" s="30" t="s">
        <v>161</v>
      </c>
      <c r="B246" s="2" t="s">
        <v>334</v>
      </c>
      <c r="C246" s="3">
        <v>300</v>
      </c>
      <c r="D246" s="4">
        <v>100000</v>
      </c>
    </row>
    <row r="247" spans="1:4" ht="35.25" customHeight="1">
      <c r="A247" s="30" t="s">
        <v>184</v>
      </c>
      <c r="B247" s="2" t="s">
        <v>334</v>
      </c>
      <c r="C247" s="3">
        <v>320</v>
      </c>
      <c r="D247" s="4">
        <v>100000</v>
      </c>
    </row>
    <row r="248" spans="1:4" ht="47.25" customHeight="1" hidden="1">
      <c r="A248" s="30" t="s">
        <v>332</v>
      </c>
      <c r="B248" s="2" t="s">
        <v>335</v>
      </c>
      <c r="C248" s="3"/>
      <c r="D248" s="4"/>
    </row>
    <row r="249" spans="1:4" ht="19.5" customHeight="1" hidden="1">
      <c r="A249" s="30" t="s">
        <v>161</v>
      </c>
      <c r="B249" s="2" t="s">
        <v>335</v>
      </c>
      <c r="C249" s="3">
        <v>300</v>
      </c>
      <c r="D249" s="4"/>
    </row>
    <row r="250" spans="1:4" ht="35.25" customHeight="1" hidden="1">
      <c r="A250" s="30" t="s">
        <v>184</v>
      </c>
      <c r="B250" s="2" t="s">
        <v>335</v>
      </c>
      <c r="C250" s="3">
        <v>320</v>
      </c>
      <c r="D250" s="4"/>
    </row>
    <row r="251" spans="1:4" ht="34.5" customHeight="1">
      <c r="A251" s="5" t="s">
        <v>278</v>
      </c>
      <c r="B251" s="6" t="s">
        <v>25</v>
      </c>
      <c r="C251" s="7"/>
      <c r="D251" s="8">
        <f>D252+D255+D258</f>
        <v>2379322</v>
      </c>
    </row>
    <row r="252" spans="1:4" s="25" customFormat="1" ht="15.75">
      <c r="A252" s="5" t="s">
        <v>279</v>
      </c>
      <c r="B252" s="6" t="s">
        <v>26</v>
      </c>
      <c r="C252" s="7"/>
      <c r="D252" s="8">
        <v>561500</v>
      </c>
    </row>
    <row r="253" spans="1:4" ht="15.75">
      <c r="A253" s="1" t="s">
        <v>161</v>
      </c>
      <c r="B253" s="2" t="s">
        <v>26</v>
      </c>
      <c r="C253" s="3">
        <v>300</v>
      </c>
      <c r="D253" s="4">
        <v>561500</v>
      </c>
    </row>
    <row r="254" spans="1:4" ht="31.5">
      <c r="A254" s="1" t="s">
        <v>184</v>
      </c>
      <c r="B254" s="2" t="s">
        <v>26</v>
      </c>
      <c r="C254" s="3">
        <v>320</v>
      </c>
      <c r="D254" s="4">
        <v>561500</v>
      </c>
    </row>
    <row r="255" spans="1:4" ht="51.75" customHeight="1">
      <c r="A255" s="5" t="s">
        <v>352</v>
      </c>
      <c r="B255" s="6">
        <v>600078510</v>
      </c>
      <c r="C255" s="7"/>
      <c r="D255" s="8">
        <f>D256</f>
        <v>204800</v>
      </c>
    </row>
    <row r="256" spans="1:4" ht="15.75">
      <c r="A256" s="1" t="s">
        <v>161</v>
      </c>
      <c r="B256" s="2">
        <v>600078510</v>
      </c>
      <c r="C256" s="3">
        <v>300</v>
      </c>
      <c r="D256" s="4">
        <f>D257</f>
        <v>204800</v>
      </c>
    </row>
    <row r="257" spans="1:4" ht="31.5">
      <c r="A257" s="1" t="s">
        <v>184</v>
      </c>
      <c r="B257" s="2">
        <v>600078510</v>
      </c>
      <c r="C257" s="3">
        <v>320</v>
      </c>
      <c r="D257" s="4">
        <v>204800</v>
      </c>
    </row>
    <row r="258" spans="1:4" ht="52.5" customHeight="1">
      <c r="A258" s="5" t="s">
        <v>353</v>
      </c>
      <c r="B258" s="6" t="s">
        <v>351</v>
      </c>
      <c r="C258" s="7"/>
      <c r="D258" s="8">
        <f>D259</f>
        <v>1613022</v>
      </c>
    </row>
    <row r="259" spans="1:4" ht="15.75">
      <c r="A259" s="1" t="s">
        <v>161</v>
      </c>
      <c r="B259" s="2" t="s">
        <v>351</v>
      </c>
      <c r="C259" s="3">
        <v>300</v>
      </c>
      <c r="D259" s="4">
        <f>D260</f>
        <v>1613022</v>
      </c>
    </row>
    <row r="260" spans="1:4" ht="31.5">
      <c r="A260" s="1" t="s">
        <v>184</v>
      </c>
      <c r="B260" s="2" t="s">
        <v>351</v>
      </c>
      <c r="C260" s="3">
        <v>320</v>
      </c>
      <c r="D260" s="4">
        <v>1613022</v>
      </c>
    </row>
    <row r="261" spans="1:4" ht="47.25">
      <c r="A261" s="5" t="s">
        <v>280</v>
      </c>
      <c r="B261" s="6" t="s">
        <v>27</v>
      </c>
      <c r="C261" s="7"/>
      <c r="D261" s="8">
        <f>D262+D265+D268+D271</f>
        <v>993200</v>
      </c>
    </row>
    <row r="262" spans="1:4" s="25" customFormat="1" ht="31.5">
      <c r="A262" s="5" t="s">
        <v>186</v>
      </c>
      <c r="B262" s="6" t="s">
        <v>28</v>
      </c>
      <c r="C262" s="7"/>
      <c r="D262" s="8">
        <f>D263</f>
        <v>678200</v>
      </c>
    </row>
    <row r="263" spans="1:4" ht="15.75">
      <c r="A263" s="1" t="s">
        <v>144</v>
      </c>
      <c r="B263" s="2" t="s">
        <v>28</v>
      </c>
      <c r="C263" s="3">
        <v>500</v>
      </c>
      <c r="D263" s="4">
        <f>D264</f>
        <v>678200</v>
      </c>
    </row>
    <row r="264" spans="1:4" ht="15.75">
      <c r="A264" s="1" t="s">
        <v>128</v>
      </c>
      <c r="B264" s="2" t="s">
        <v>28</v>
      </c>
      <c r="C264" s="3">
        <v>520</v>
      </c>
      <c r="D264" s="4">
        <v>678200</v>
      </c>
    </row>
    <row r="265" spans="1:4" s="25" customFormat="1" ht="21" customHeight="1">
      <c r="A265" s="5" t="s">
        <v>281</v>
      </c>
      <c r="B265" s="6">
        <v>700088500</v>
      </c>
      <c r="C265" s="7"/>
      <c r="D265" s="8">
        <f>D266</f>
        <v>300000</v>
      </c>
    </row>
    <row r="266" spans="1:4" ht="15.75">
      <c r="A266" s="1" t="s">
        <v>144</v>
      </c>
      <c r="B266" s="2">
        <v>700088500</v>
      </c>
      <c r="C266" s="3">
        <v>500</v>
      </c>
      <c r="D266" s="4">
        <f>D267</f>
        <v>300000</v>
      </c>
    </row>
    <row r="267" spans="1:4" ht="15.75">
      <c r="A267" s="1" t="s">
        <v>128</v>
      </c>
      <c r="B267" s="2">
        <v>700088500</v>
      </c>
      <c r="C267" s="3">
        <v>520</v>
      </c>
      <c r="D267" s="4">
        <v>300000</v>
      </c>
    </row>
    <row r="268" spans="1:4" s="25" customFormat="1" ht="51" customHeight="1">
      <c r="A268" s="5" t="s">
        <v>282</v>
      </c>
      <c r="B268" s="6" t="s">
        <v>29</v>
      </c>
      <c r="C268" s="7"/>
      <c r="D268" s="8">
        <f>D269</f>
        <v>5000</v>
      </c>
    </row>
    <row r="269" spans="1:4" ht="31.5">
      <c r="A269" s="1" t="s">
        <v>196</v>
      </c>
      <c r="B269" s="2" t="s">
        <v>29</v>
      </c>
      <c r="C269" s="3">
        <v>200</v>
      </c>
      <c r="D269" s="4">
        <f>D270</f>
        <v>5000</v>
      </c>
    </row>
    <row r="270" spans="1:4" ht="31.5">
      <c r="A270" s="1" t="s">
        <v>201</v>
      </c>
      <c r="B270" s="2" t="s">
        <v>29</v>
      </c>
      <c r="C270" s="3">
        <v>240</v>
      </c>
      <c r="D270" s="4">
        <v>5000</v>
      </c>
    </row>
    <row r="271" spans="1:4" s="25" customFormat="1" ht="36" customHeight="1">
      <c r="A271" s="5" t="s">
        <v>283</v>
      </c>
      <c r="B271" s="6" t="s">
        <v>30</v>
      </c>
      <c r="C271" s="7"/>
      <c r="D271" s="8">
        <f>D272</f>
        <v>10000</v>
      </c>
    </row>
    <row r="272" spans="1:4" ht="31.5">
      <c r="A272" s="1" t="s">
        <v>196</v>
      </c>
      <c r="B272" s="2" t="s">
        <v>30</v>
      </c>
      <c r="C272" s="3">
        <v>200</v>
      </c>
      <c r="D272" s="4">
        <f>D273</f>
        <v>10000</v>
      </c>
    </row>
    <row r="273" spans="1:4" ht="31.5">
      <c r="A273" s="1" t="s">
        <v>201</v>
      </c>
      <c r="B273" s="2" t="s">
        <v>30</v>
      </c>
      <c r="C273" s="3">
        <v>240</v>
      </c>
      <c r="D273" s="4">
        <v>10000</v>
      </c>
    </row>
    <row r="274" spans="1:4" ht="33.75" customHeight="1">
      <c r="A274" s="5" t="s">
        <v>221</v>
      </c>
      <c r="B274" s="6" t="s">
        <v>31</v>
      </c>
      <c r="C274" s="7"/>
      <c r="D274" s="8">
        <v>300000</v>
      </c>
    </row>
    <row r="275" spans="1:4" s="25" customFormat="1" ht="65.25" customHeight="1">
      <c r="A275" s="5" t="s">
        <v>284</v>
      </c>
      <c r="B275" s="6" t="s">
        <v>32</v>
      </c>
      <c r="C275" s="7"/>
      <c r="D275" s="8">
        <f>D276</f>
        <v>300000</v>
      </c>
    </row>
    <row r="276" spans="1:4" ht="31.5">
      <c r="A276" s="1" t="s">
        <v>196</v>
      </c>
      <c r="B276" s="2" t="s">
        <v>32</v>
      </c>
      <c r="C276" s="3">
        <v>200</v>
      </c>
      <c r="D276" s="4">
        <f>D277</f>
        <v>300000</v>
      </c>
    </row>
    <row r="277" spans="1:4" ht="31.5">
      <c r="A277" s="1" t="s">
        <v>201</v>
      </c>
      <c r="B277" s="2" t="s">
        <v>32</v>
      </c>
      <c r="C277" s="3">
        <v>240</v>
      </c>
      <c r="D277" s="4">
        <f>200000+100000</f>
        <v>300000</v>
      </c>
    </row>
    <row r="278" spans="1:4" s="25" customFormat="1" ht="15.75" hidden="1">
      <c r="A278" s="5" t="s">
        <v>285</v>
      </c>
      <c r="B278" s="6" t="s">
        <v>33</v>
      </c>
      <c r="C278" s="7"/>
      <c r="D278" s="8"/>
    </row>
    <row r="279" spans="1:4" ht="31.5" hidden="1">
      <c r="A279" s="1" t="s">
        <v>185</v>
      </c>
      <c r="B279" s="2" t="s">
        <v>33</v>
      </c>
      <c r="C279" s="3">
        <v>400</v>
      </c>
      <c r="D279" s="4"/>
    </row>
    <row r="280" spans="1:4" ht="15.75" hidden="1">
      <c r="A280" s="1" t="s">
        <v>143</v>
      </c>
      <c r="B280" s="2" t="s">
        <v>33</v>
      </c>
      <c r="C280" s="3">
        <v>410</v>
      </c>
      <c r="D280" s="4"/>
    </row>
    <row r="281" spans="1:4" ht="50.25" customHeight="1">
      <c r="A281" s="5" t="s">
        <v>237</v>
      </c>
      <c r="B281" s="6" t="s">
        <v>36</v>
      </c>
      <c r="C281" s="7"/>
      <c r="D281" s="8">
        <v>100000</v>
      </c>
    </row>
    <row r="282" spans="1:4" ht="51" customHeight="1">
      <c r="A282" s="1" t="s">
        <v>240</v>
      </c>
      <c r="B282" s="2" t="s">
        <v>37</v>
      </c>
      <c r="C282" s="3"/>
      <c r="D282" s="4">
        <v>100000</v>
      </c>
    </row>
    <row r="283" spans="1:4" ht="15.75">
      <c r="A283" s="1" t="s">
        <v>145</v>
      </c>
      <c r="B283" s="2" t="s">
        <v>37</v>
      </c>
      <c r="C283" s="3">
        <v>800</v>
      </c>
      <c r="D283" s="4">
        <v>100000</v>
      </c>
    </row>
    <row r="284" spans="1:4" ht="47.25">
      <c r="A284" s="1" t="s">
        <v>236</v>
      </c>
      <c r="B284" s="2" t="s">
        <v>37</v>
      </c>
      <c r="C284" s="3" t="s">
        <v>123</v>
      </c>
      <c r="D284" s="4">
        <v>100000</v>
      </c>
    </row>
    <row r="285" spans="1:4" ht="35.25" customHeight="1">
      <c r="A285" s="5" t="s">
        <v>222</v>
      </c>
      <c r="B285" s="6" t="s">
        <v>38</v>
      </c>
      <c r="C285" s="7"/>
      <c r="D285" s="8">
        <v>50000</v>
      </c>
    </row>
    <row r="286" spans="1:4" ht="31.5">
      <c r="A286" s="1" t="s">
        <v>179</v>
      </c>
      <c r="B286" s="2" t="s">
        <v>39</v>
      </c>
      <c r="C286" s="3"/>
      <c r="D286" s="4">
        <v>50000</v>
      </c>
    </row>
    <row r="287" spans="1:4" ht="15.75">
      <c r="A287" s="1" t="s">
        <v>145</v>
      </c>
      <c r="B287" s="2" t="s">
        <v>39</v>
      </c>
      <c r="C287" s="3">
        <v>800</v>
      </c>
      <c r="D287" s="4">
        <v>50000</v>
      </c>
    </row>
    <row r="288" spans="1:4" ht="47.25">
      <c r="A288" s="1" t="s">
        <v>236</v>
      </c>
      <c r="B288" s="2" t="s">
        <v>39</v>
      </c>
      <c r="C288" s="3" t="s">
        <v>123</v>
      </c>
      <c r="D288" s="4">
        <v>50000</v>
      </c>
    </row>
    <row r="289" spans="1:4" ht="47.25">
      <c r="A289" s="5" t="s">
        <v>286</v>
      </c>
      <c r="B289" s="6" t="s">
        <v>40</v>
      </c>
      <c r="C289" s="7"/>
      <c r="D289" s="8">
        <f>D290+D293+D296+D299+D305+D308+D311+D302</f>
        <v>2539170.15</v>
      </c>
    </row>
    <row r="290" spans="1:4" s="25" customFormat="1" ht="48.75" customHeight="1">
      <c r="A290" s="5" t="s">
        <v>289</v>
      </c>
      <c r="B290" s="6" t="s">
        <v>41</v>
      </c>
      <c r="C290" s="7"/>
      <c r="D290" s="8">
        <f>D291</f>
        <v>200000</v>
      </c>
    </row>
    <row r="291" spans="1:4" ht="31.5">
      <c r="A291" s="1" t="s">
        <v>196</v>
      </c>
      <c r="B291" s="2" t="s">
        <v>41</v>
      </c>
      <c r="C291" s="3">
        <v>200</v>
      </c>
      <c r="D291" s="4">
        <f>D292</f>
        <v>200000</v>
      </c>
    </row>
    <row r="292" spans="1:4" ht="31.5">
      <c r="A292" s="1" t="s">
        <v>201</v>
      </c>
      <c r="B292" s="2" t="s">
        <v>41</v>
      </c>
      <c r="C292" s="3">
        <v>240</v>
      </c>
      <c r="D292" s="4">
        <v>200000</v>
      </c>
    </row>
    <row r="293" spans="1:4" s="25" customFormat="1" ht="34.5" customHeight="1">
      <c r="A293" s="5" t="s">
        <v>287</v>
      </c>
      <c r="B293" s="6">
        <v>1400083320</v>
      </c>
      <c r="C293" s="7"/>
      <c r="D293" s="8">
        <f>D294</f>
        <v>600000</v>
      </c>
    </row>
    <row r="294" spans="1:4" ht="31.5">
      <c r="A294" s="1" t="s">
        <v>196</v>
      </c>
      <c r="B294" s="2">
        <v>1400083320</v>
      </c>
      <c r="C294" s="3">
        <v>200</v>
      </c>
      <c r="D294" s="4">
        <f>D295</f>
        <v>600000</v>
      </c>
    </row>
    <row r="295" spans="1:4" ht="31.5">
      <c r="A295" s="1" t="s">
        <v>201</v>
      </c>
      <c r="B295" s="2">
        <v>1400083320</v>
      </c>
      <c r="C295" s="3">
        <v>240</v>
      </c>
      <c r="D295" s="4">
        <v>600000</v>
      </c>
    </row>
    <row r="296" spans="1:4" s="25" customFormat="1" ht="15.75">
      <c r="A296" s="5" t="s">
        <v>159</v>
      </c>
      <c r="B296" s="6" t="s">
        <v>42</v>
      </c>
      <c r="C296" s="7"/>
      <c r="D296" s="8">
        <f>D297</f>
        <v>100000</v>
      </c>
    </row>
    <row r="297" spans="1:4" ht="31.5">
      <c r="A297" s="1" t="s">
        <v>196</v>
      </c>
      <c r="B297" s="2">
        <v>1400083330</v>
      </c>
      <c r="C297" s="3">
        <v>200</v>
      </c>
      <c r="D297" s="4">
        <f>D298</f>
        <v>100000</v>
      </c>
    </row>
    <row r="298" spans="1:4" ht="31.5">
      <c r="A298" s="1" t="s">
        <v>201</v>
      </c>
      <c r="B298" s="2">
        <v>1400083330</v>
      </c>
      <c r="C298" s="3">
        <v>240</v>
      </c>
      <c r="D298" s="4">
        <v>100000</v>
      </c>
    </row>
    <row r="299" spans="1:4" s="25" customFormat="1" ht="15.75">
      <c r="A299" s="5" t="s">
        <v>259</v>
      </c>
      <c r="B299" s="6">
        <v>1400083720</v>
      </c>
      <c r="C299" s="7"/>
      <c r="D299" s="8">
        <f>D300</f>
        <v>1056170.15</v>
      </c>
    </row>
    <row r="300" spans="1:4" ht="31.5">
      <c r="A300" s="1" t="s">
        <v>196</v>
      </c>
      <c r="B300" s="2">
        <v>1400083720</v>
      </c>
      <c r="C300" s="3">
        <v>200</v>
      </c>
      <c r="D300" s="4">
        <f>D301</f>
        <v>1056170.15</v>
      </c>
    </row>
    <row r="301" spans="1:4" ht="31.5">
      <c r="A301" s="1" t="s">
        <v>201</v>
      </c>
      <c r="B301" s="2">
        <v>1400083720</v>
      </c>
      <c r="C301" s="3">
        <v>240</v>
      </c>
      <c r="D301" s="4">
        <f>920270+135900.15</f>
        <v>1056170.15</v>
      </c>
    </row>
    <row r="302" spans="1:4" s="25" customFormat="1" ht="33.75" customHeight="1">
      <c r="A302" s="30" t="s">
        <v>336</v>
      </c>
      <c r="B302" s="6">
        <v>1400083760</v>
      </c>
      <c r="C302" s="7"/>
      <c r="D302" s="8">
        <f>D303</f>
        <v>183000</v>
      </c>
    </row>
    <row r="303" spans="1:4" ht="31.5">
      <c r="A303" s="1" t="s">
        <v>196</v>
      </c>
      <c r="B303" s="2">
        <v>1400083760</v>
      </c>
      <c r="C303" s="3">
        <v>200</v>
      </c>
      <c r="D303" s="4">
        <f>D304</f>
        <v>183000</v>
      </c>
    </row>
    <row r="304" spans="1:4" ht="31.5">
      <c r="A304" s="1" t="s">
        <v>201</v>
      </c>
      <c r="B304" s="2">
        <v>1400083720</v>
      </c>
      <c r="C304" s="3">
        <v>240</v>
      </c>
      <c r="D304" s="4">
        <v>183000</v>
      </c>
    </row>
    <row r="305" spans="1:4" s="25" customFormat="1" ht="34.5" customHeight="1">
      <c r="A305" s="5" t="s">
        <v>288</v>
      </c>
      <c r="B305" s="6">
        <v>1400083800</v>
      </c>
      <c r="C305" s="7"/>
      <c r="D305" s="8">
        <v>200000</v>
      </c>
    </row>
    <row r="306" spans="1:4" ht="31.5">
      <c r="A306" s="1" t="s">
        <v>185</v>
      </c>
      <c r="B306" s="2">
        <v>1400083800</v>
      </c>
      <c r="C306" s="3">
        <v>400</v>
      </c>
      <c r="D306" s="4">
        <f>D307</f>
        <v>200000</v>
      </c>
    </row>
    <row r="307" spans="1:4" ht="15.75">
      <c r="A307" s="1" t="s">
        <v>143</v>
      </c>
      <c r="B307" s="2">
        <v>1400083800</v>
      </c>
      <c r="C307" s="3">
        <v>410</v>
      </c>
      <c r="D307" s="4">
        <v>200000</v>
      </c>
    </row>
    <row r="308" spans="1:4" s="25" customFormat="1" ht="47.25">
      <c r="A308" s="5" t="s">
        <v>234</v>
      </c>
      <c r="B308" s="6" t="s">
        <v>43</v>
      </c>
      <c r="C308" s="7"/>
      <c r="D308" s="8">
        <v>100000</v>
      </c>
    </row>
    <row r="309" spans="1:4" ht="31.5">
      <c r="A309" s="1" t="s">
        <v>196</v>
      </c>
      <c r="B309" s="2" t="s">
        <v>43</v>
      </c>
      <c r="C309" s="3">
        <v>200</v>
      </c>
      <c r="D309" s="4">
        <f>D310</f>
        <v>100000</v>
      </c>
    </row>
    <row r="310" spans="1:4" ht="31.5">
      <c r="A310" s="1" t="s">
        <v>201</v>
      </c>
      <c r="B310" s="2" t="s">
        <v>43</v>
      </c>
      <c r="C310" s="3">
        <v>240</v>
      </c>
      <c r="D310" s="4">
        <v>100000</v>
      </c>
    </row>
    <row r="311" spans="1:4" s="25" customFormat="1" ht="47.25">
      <c r="A311" s="5" t="s">
        <v>290</v>
      </c>
      <c r="B311" s="6">
        <v>1400085950</v>
      </c>
      <c r="C311" s="7"/>
      <c r="D311" s="8">
        <v>100000</v>
      </c>
    </row>
    <row r="312" spans="1:4" ht="31.5">
      <c r="A312" s="1" t="s">
        <v>196</v>
      </c>
      <c r="B312" s="2">
        <v>1400085950</v>
      </c>
      <c r="C312" s="3">
        <v>200</v>
      </c>
      <c r="D312" s="4">
        <f>D313</f>
        <v>100000</v>
      </c>
    </row>
    <row r="313" spans="1:4" ht="31.5">
      <c r="A313" s="1" t="s">
        <v>201</v>
      </c>
      <c r="B313" s="2">
        <v>1400085950</v>
      </c>
      <c r="C313" s="3">
        <v>240</v>
      </c>
      <c r="D313" s="4">
        <v>100000</v>
      </c>
    </row>
    <row r="314" spans="1:4" ht="49.5" customHeight="1">
      <c r="A314" s="5" t="s">
        <v>291</v>
      </c>
      <c r="B314" s="6" t="s">
        <v>44</v>
      </c>
      <c r="C314" s="7"/>
      <c r="D314" s="8">
        <f>D315+D322+D325+D328+D331+D334</f>
        <v>6539600</v>
      </c>
    </row>
    <row r="315" spans="1:4" s="25" customFormat="1" ht="31.5">
      <c r="A315" s="5" t="s">
        <v>189</v>
      </c>
      <c r="B315" s="6" t="s">
        <v>45</v>
      </c>
      <c r="C315" s="7"/>
      <c r="D315" s="8">
        <f>D316+D318+D320</f>
        <v>6139600</v>
      </c>
    </row>
    <row r="316" spans="1:4" ht="67.5" customHeight="1">
      <c r="A316" s="1" t="s">
        <v>245</v>
      </c>
      <c r="B316" s="2" t="s">
        <v>45</v>
      </c>
      <c r="C316" s="3">
        <v>100</v>
      </c>
      <c r="D316" s="4">
        <f>D317</f>
        <v>5635600</v>
      </c>
    </row>
    <row r="317" spans="1:4" ht="31.5">
      <c r="A317" s="1" t="s">
        <v>181</v>
      </c>
      <c r="B317" s="2" t="s">
        <v>45</v>
      </c>
      <c r="C317" s="3" t="s">
        <v>35</v>
      </c>
      <c r="D317" s="4">
        <v>5635600</v>
      </c>
    </row>
    <row r="318" spans="1:4" ht="31.5">
      <c r="A318" s="1" t="s">
        <v>196</v>
      </c>
      <c r="B318" s="2" t="s">
        <v>45</v>
      </c>
      <c r="C318" s="3">
        <v>200</v>
      </c>
      <c r="D318" s="4">
        <f>D319</f>
        <v>503000</v>
      </c>
    </row>
    <row r="319" spans="1:4" ht="31.5">
      <c r="A319" s="1" t="s">
        <v>201</v>
      </c>
      <c r="B319" s="2" t="s">
        <v>45</v>
      </c>
      <c r="C319" s="3">
        <v>240</v>
      </c>
      <c r="D319" s="4">
        <v>503000</v>
      </c>
    </row>
    <row r="320" spans="1:4" ht="15.75">
      <c r="A320" s="1" t="s">
        <v>145</v>
      </c>
      <c r="B320" s="2" t="s">
        <v>45</v>
      </c>
      <c r="C320" s="3">
        <v>800</v>
      </c>
      <c r="D320" s="4">
        <f>D321</f>
        <v>1000</v>
      </c>
    </row>
    <row r="321" spans="1:4" ht="15.75">
      <c r="A321" s="1" t="s">
        <v>155</v>
      </c>
      <c r="B321" s="2" t="s">
        <v>45</v>
      </c>
      <c r="C321" s="3">
        <v>850</v>
      </c>
      <c r="D321" s="4">
        <v>1000</v>
      </c>
    </row>
    <row r="322" spans="1:4" s="25" customFormat="1" ht="31.5">
      <c r="A322" s="5" t="s">
        <v>194</v>
      </c>
      <c r="B322" s="6" t="s">
        <v>46</v>
      </c>
      <c r="C322" s="7"/>
      <c r="D322" s="8">
        <f>D323</f>
        <v>121722.43</v>
      </c>
    </row>
    <row r="323" spans="1:4" ht="31.5">
      <c r="A323" s="1" t="s">
        <v>196</v>
      </c>
      <c r="B323" s="2" t="s">
        <v>46</v>
      </c>
      <c r="C323" s="3">
        <v>200</v>
      </c>
      <c r="D323" s="4">
        <f>D324</f>
        <v>121722.43</v>
      </c>
    </row>
    <row r="324" spans="1:4" ht="31.5">
      <c r="A324" s="1" t="s">
        <v>201</v>
      </c>
      <c r="B324" s="2" t="s">
        <v>46</v>
      </c>
      <c r="C324" s="3">
        <v>240</v>
      </c>
      <c r="D324" s="4">
        <f>133920-12197.57</f>
        <v>121722.43</v>
      </c>
    </row>
    <row r="325" spans="1:4" s="25" customFormat="1" ht="31.5">
      <c r="A325" s="5" t="s">
        <v>208</v>
      </c>
      <c r="B325" s="6" t="s">
        <v>47</v>
      </c>
      <c r="C325" s="7"/>
      <c r="D325" s="8">
        <f>D326</f>
        <v>75520</v>
      </c>
    </row>
    <row r="326" spans="1:4" ht="31.5">
      <c r="A326" s="1" t="s">
        <v>196</v>
      </c>
      <c r="B326" s="2" t="s">
        <v>47</v>
      </c>
      <c r="C326" s="3">
        <v>200</v>
      </c>
      <c r="D326" s="4">
        <f>D327</f>
        <v>75520</v>
      </c>
    </row>
    <row r="327" spans="1:4" ht="31.5">
      <c r="A327" s="1" t="s">
        <v>201</v>
      </c>
      <c r="B327" s="2" t="s">
        <v>47</v>
      </c>
      <c r="C327" s="3">
        <v>240</v>
      </c>
      <c r="D327" s="4">
        <f>56640+18880</f>
        <v>75520</v>
      </c>
    </row>
    <row r="328" spans="1:4" s="25" customFormat="1" ht="49.5" customHeight="1">
      <c r="A328" s="5" t="s">
        <v>238</v>
      </c>
      <c r="B328" s="6" t="s">
        <v>48</v>
      </c>
      <c r="C328" s="7"/>
      <c r="D328" s="8">
        <f>D329</f>
        <v>143317.57</v>
      </c>
    </row>
    <row r="329" spans="1:4" ht="31.5">
      <c r="A329" s="1" t="s">
        <v>196</v>
      </c>
      <c r="B329" s="2" t="s">
        <v>48</v>
      </c>
      <c r="C329" s="3">
        <v>200</v>
      </c>
      <c r="D329" s="4">
        <f>D330</f>
        <v>143317.57</v>
      </c>
    </row>
    <row r="330" spans="1:4" ht="31.5">
      <c r="A330" s="1" t="s">
        <v>201</v>
      </c>
      <c r="B330" s="2" t="s">
        <v>48</v>
      </c>
      <c r="C330" s="3">
        <v>240</v>
      </c>
      <c r="D330" s="4">
        <f>150000-6682.43</f>
        <v>143317.57</v>
      </c>
    </row>
    <row r="331" spans="1:4" s="25" customFormat="1" ht="47.25">
      <c r="A331" s="5" t="s">
        <v>232</v>
      </c>
      <c r="B331" s="6" t="s">
        <v>49</v>
      </c>
      <c r="C331" s="7"/>
      <c r="D331" s="8">
        <v>50000</v>
      </c>
    </row>
    <row r="332" spans="1:4" ht="31.5">
      <c r="A332" s="1" t="s">
        <v>196</v>
      </c>
      <c r="B332" s="2" t="s">
        <v>49</v>
      </c>
      <c r="C332" s="3">
        <v>200</v>
      </c>
      <c r="D332" s="4">
        <f>D333</f>
        <v>50000</v>
      </c>
    </row>
    <row r="333" spans="1:4" ht="31.5">
      <c r="A333" s="1" t="s">
        <v>201</v>
      </c>
      <c r="B333" s="2" t="s">
        <v>49</v>
      </c>
      <c r="C333" s="3">
        <v>240</v>
      </c>
      <c r="D333" s="4">
        <v>50000</v>
      </c>
    </row>
    <row r="334" spans="1:4" s="25" customFormat="1" ht="31.5">
      <c r="A334" s="5" t="s">
        <v>214</v>
      </c>
      <c r="B334" s="6" t="s">
        <v>50</v>
      </c>
      <c r="C334" s="7"/>
      <c r="D334" s="8">
        <f>D335</f>
        <v>9440</v>
      </c>
    </row>
    <row r="335" spans="1:4" ht="31.5">
      <c r="A335" s="1" t="s">
        <v>196</v>
      </c>
      <c r="B335" s="2">
        <v>1500083550</v>
      </c>
      <c r="C335" s="3">
        <v>200</v>
      </c>
      <c r="D335" s="4">
        <f>D336</f>
        <v>9440</v>
      </c>
    </row>
    <row r="336" spans="1:4" ht="31.5">
      <c r="A336" s="1" t="s">
        <v>201</v>
      </c>
      <c r="B336" s="2">
        <v>1500083550</v>
      </c>
      <c r="C336" s="3">
        <v>240</v>
      </c>
      <c r="D336" s="4">
        <v>9440</v>
      </c>
    </row>
    <row r="337" spans="1:4" ht="35.25" customHeight="1">
      <c r="A337" s="5" t="s">
        <v>292</v>
      </c>
      <c r="B337" s="6" t="s">
        <v>51</v>
      </c>
      <c r="C337" s="7"/>
      <c r="D337" s="8">
        <f>D341+D344+D338</f>
        <v>1000000</v>
      </c>
    </row>
    <row r="338" spans="1:4" s="25" customFormat="1" ht="31.5">
      <c r="A338" s="5" t="s">
        <v>182</v>
      </c>
      <c r="B338" s="6" t="s">
        <v>52</v>
      </c>
      <c r="C338" s="7"/>
      <c r="D338" s="8">
        <f>D339</f>
        <v>300000</v>
      </c>
    </row>
    <row r="339" spans="1:4" ht="31.5">
      <c r="A339" s="1" t="s">
        <v>196</v>
      </c>
      <c r="B339" s="2" t="s">
        <v>52</v>
      </c>
      <c r="C339" s="3">
        <v>200</v>
      </c>
      <c r="D339" s="4">
        <f>D340</f>
        <v>300000</v>
      </c>
    </row>
    <row r="340" spans="1:4" ht="31.5">
      <c r="A340" s="1" t="s">
        <v>201</v>
      </c>
      <c r="B340" s="2" t="s">
        <v>52</v>
      </c>
      <c r="C340" s="3">
        <v>240</v>
      </c>
      <c r="D340" s="4">
        <v>300000</v>
      </c>
    </row>
    <row r="341" spans="1:4" s="25" customFormat="1" ht="31.5">
      <c r="A341" s="5" t="s">
        <v>195</v>
      </c>
      <c r="B341" s="6" t="s">
        <v>53</v>
      </c>
      <c r="C341" s="7"/>
      <c r="D341" s="8">
        <f>D342</f>
        <v>700000</v>
      </c>
    </row>
    <row r="342" spans="1:4" ht="15.75">
      <c r="A342" s="1" t="s">
        <v>145</v>
      </c>
      <c r="B342" s="2" t="s">
        <v>53</v>
      </c>
      <c r="C342" s="3">
        <v>800</v>
      </c>
      <c r="D342" s="4">
        <f>D343</f>
        <v>700000</v>
      </c>
    </row>
    <row r="343" spans="1:4" ht="47.25">
      <c r="A343" s="1" t="s">
        <v>236</v>
      </c>
      <c r="B343" s="2" t="s">
        <v>53</v>
      </c>
      <c r="C343" s="3" t="s">
        <v>123</v>
      </c>
      <c r="D343" s="4">
        <v>700000</v>
      </c>
    </row>
    <row r="344" spans="1:4" s="25" customFormat="1" ht="36" customHeight="1" hidden="1">
      <c r="A344" s="5" t="s">
        <v>293</v>
      </c>
      <c r="B344" s="6">
        <v>1600083440</v>
      </c>
      <c r="C344" s="7"/>
      <c r="D344" s="8"/>
    </row>
    <row r="345" spans="1:4" ht="15.75" hidden="1">
      <c r="A345" s="1" t="s">
        <v>145</v>
      </c>
      <c r="B345" s="2">
        <v>1600083440</v>
      </c>
      <c r="C345" s="3">
        <v>800</v>
      </c>
      <c r="D345" s="4"/>
    </row>
    <row r="346" spans="1:4" ht="47.25" hidden="1">
      <c r="A346" s="1" t="s">
        <v>236</v>
      </c>
      <c r="B346" s="2">
        <v>1600083440</v>
      </c>
      <c r="C346" s="3" t="s">
        <v>123</v>
      </c>
      <c r="D346" s="4"/>
    </row>
    <row r="347" spans="1:4" ht="36.75" customHeight="1">
      <c r="A347" s="5" t="s">
        <v>220</v>
      </c>
      <c r="B347" s="6" t="s">
        <v>54</v>
      </c>
      <c r="C347" s="7"/>
      <c r="D347" s="8">
        <f>D351+D359+D362+D365+D368+D371+D374+D348</f>
        <v>345000</v>
      </c>
    </row>
    <row r="348" spans="1:4" s="25" customFormat="1" ht="31.5">
      <c r="A348" s="5" t="s">
        <v>328</v>
      </c>
      <c r="B348" s="6">
        <v>1700078530</v>
      </c>
      <c r="C348" s="7"/>
      <c r="D348" s="8">
        <f>D349</f>
        <v>145000</v>
      </c>
    </row>
    <row r="349" spans="1:4" ht="31.5">
      <c r="A349" s="1" t="s">
        <v>196</v>
      </c>
      <c r="B349" s="2">
        <v>1700078530</v>
      </c>
      <c r="C349" s="3">
        <v>200</v>
      </c>
      <c r="D349" s="4">
        <f>D350</f>
        <v>145000</v>
      </c>
    </row>
    <row r="350" spans="1:4" ht="31.5">
      <c r="A350" s="1" t="s">
        <v>201</v>
      </c>
      <c r="B350" s="2">
        <v>1700078530</v>
      </c>
      <c r="C350" s="3">
        <v>240</v>
      </c>
      <c r="D350" s="4">
        <v>145000</v>
      </c>
    </row>
    <row r="351" spans="1:4" s="25" customFormat="1" ht="31.5">
      <c r="A351" s="5" t="s">
        <v>187</v>
      </c>
      <c r="B351" s="6" t="s">
        <v>55</v>
      </c>
      <c r="C351" s="7"/>
      <c r="D351" s="8">
        <f>D354+D356</f>
        <v>50000</v>
      </c>
    </row>
    <row r="352" spans="1:4" ht="15.75" hidden="1">
      <c r="A352" s="1" t="s">
        <v>145</v>
      </c>
      <c r="B352" s="2" t="s">
        <v>55</v>
      </c>
      <c r="C352" s="3">
        <v>800</v>
      </c>
      <c r="D352" s="4"/>
    </row>
    <row r="353" spans="1:4" ht="47.25" hidden="1">
      <c r="A353" s="1" t="s">
        <v>236</v>
      </c>
      <c r="B353" s="2" t="s">
        <v>55</v>
      </c>
      <c r="C353" s="3">
        <v>810</v>
      </c>
      <c r="D353" s="4"/>
    </row>
    <row r="354" spans="1:4" ht="63">
      <c r="A354" s="1" t="s">
        <v>245</v>
      </c>
      <c r="B354" s="2" t="s">
        <v>55</v>
      </c>
      <c r="C354" s="3">
        <v>100</v>
      </c>
      <c r="D354" s="4">
        <f>D355</f>
        <v>9881.25</v>
      </c>
    </row>
    <row r="355" spans="1:4" ht="15.75">
      <c r="A355" s="1" t="s">
        <v>162</v>
      </c>
      <c r="B355" s="2" t="s">
        <v>55</v>
      </c>
      <c r="C355" s="3">
        <v>110</v>
      </c>
      <c r="D355" s="4">
        <v>9881.25</v>
      </c>
    </row>
    <row r="356" spans="1:4" ht="31.5">
      <c r="A356" s="1" t="s">
        <v>205</v>
      </c>
      <c r="B356" s="2" t="s">
        <v>55</v>
      </c>
      <c r="C356" s="3">
        <v>600</v>
      </c>
      <c r="D356" s="4">
        <f>D357+D358</f>
        <v>40118.75</v>
      </c>
    </row>
    <row r="357" spans="1:4" ht="15.75">
      <c r="A357" s="1" t="s">
        <v>148</v>
      </c>
      <c r="B357" s="2" t="s">
        <v>55</v>
      </c>
      <c r="C357" s="3">
        <v>610</v>
      </c>
      <c r="D357" s="4">
        <v>24308.95</v>
      </c>
    </row>
    <row r="358" spans="1:4" ht="15.75">
      <c r="A358" s="1" t="s">
        <v>150</v>
      </c>
      <c r="B358" s="2" t="s">
        <v>55</v>
      </c>
      <c r="C358" s="3">
        <v>620</v>
      </c>
      <c r="D358" s="4">
        <v>15809.8</v>
      </c>
    </row>
    <row r="359" spans="1:4" s="25" customFormat="1" ht="21" customHeight="1">
      <c r="A359" s="5" t="s">
        <v>165</v>
      </c>
      <c r="B359" s="6" t="s">
        <v>56</v>
      </c>
      <c r="C359" s="7"/>
      <c r="D359" s="8">
        <f>D360</f>
        <v>20000</v>
      </c>
    </row>
    <row r="360" spans="1:4" ht="31.5">
      <c r="A360" s="1" t="s">
        <v>196</v>
      </c>
      <c r="B360" s="2" t="s">
        <v>56</v>
      </c>
      <c r="C360" s="3">
        <v>200</v>
      </c>
      <c r="D360" s="4">
        <f>D361</f>
        <v>20000</v>
      </c>
    </row>
    <row r="361" spans="1:4" ht="31.5">
      <c r="A361" s="1" t="s">
        <v>201</v>
      </c>
      <c r="B361" s="2" t="s">
        <v>56</v>
      </c>
      <c r="C361" s="3">
        <v>240</v>
      </c>
      <c r="D361" s="4">
        <v>20000</v>
      </c>
    </row>
    <row r="362" spans="1:4" s="25" customFormat="1" ht="36.75" customHeight="1" hidden="1">
      <c r="A362" s="5" t="s">
        <v>213</v>
      </c>
      <c r="B362" s="6" t="s">
        <v>57</v>
      </c>
      <c r="C362" s="7"/>
      <c r="D362" s="8"/>
    </row>
    <row r="363" spans="1:4" ht="31.5" hidden="1">
      <c r="A363" s="1" t="s">
        <v>196</v>
      </c>
      <c r="B363" s="2" t="s">
        <v>57</v>
      </c>
      <c r="C363" s="3">
        <v>200</v>
      </c>
      <c r="D363" s="4"/>
    </row>
    <row r="364" spans="1:4" ht="31.5" hidden="1">
      <c r="A364" s="1" t="s">
        <v>201</v>
      </c>
      <c r="B364" s="2" t="s">
        <v>57</v>
      </c>
      <c r="C364" s="3">
        <v>240</v>
      </c>
      <c r="D364" s="4"/>
    </row>
    <row r="365" spans="1:4" s="25" customFormat="1" ht="31.5">
      <c r="A365" s="5" t="s">
        <v>199</v>
      </c>
      <c r="B365" s="6" t="s">
        <v>58</v>
      </c>
      <c r="C365" s="7"/>
      <c r="D365" s="8">
        <f>D366</f>
        <v>50000</v>
      </c>
    </row>
    <row r="366" spans="1:4" ht="31.5">
      <c r="A366" s="1" t="s">
        <v>196</v>
      </c>
      <c r="B366" s="2">
        <v>1700085840</v>
      </c>
      <c r="C366" s="3">
        <v>200</v>
      </c>
      <c r="D366" s="4">
        <f>D367</f>
        <v>50000</v>
      </c>
    </row>
    <row r="367" spans="1:4" ht="31.5">
      <c r="A367" s="1" t="s">
        <v>201</v>
      </c>
      <c r="B367" s="2">
        <v>1700085840</v>
      </c>
      <c r="C367" s="3">
        <v>240</v>
      </c>
      <c r="D367" s="4">
        <v>50000</v>
      </c>
    </row>
    <row r="368" spans="1:4" s="25" customFormat="1" ht="42" customHeight="1">
      <c r="A368" s="5" t="s">
        <v>340</v>
      </c>
      <c r="B368" s="6" t="s">
        <v>59</v>
      </c>
      <c r="C368" s="7"/>
      <c r="D368" s="8">
        <f>D369</f>
        <v>30000</v>
      </c>
    </row>
    <row r="369" spans="1:4" ht="31.5">
      <c r="A369" s="1" t="s">
        <v>196</v>
      </c>
      <c r="B369" s="2" t="s">
        <v>59</v>
      </c>
      <c r="C369" s="3">
        <v>200</v>
      </c>
      <c r="D369" s="4">
        <f>D370</f>
        <v>30000</v>
      </c>
    </row>
    <row r="370" spans="1:4" ht="31.5">
      <c r="A370" s="1" t="s">
        <v>201</v>
      </c>
      <c r="B370" s="2" t="s">
        <v>59</v>
      </c>
      <c r="C370" s="3">
        <v>240</v>
      </c>
      <c r="D370" s="4">
        <v>30000</v>
      </c>
    </row>
    <row r="371" spans="1:4" s="25" customFormat="1" ht="31.5">
      <c r="A371" s="5" t="s">
        <v>180</v>
      </c>
      <c r="B371" s="6" t="s">
        <v>60</v>
      </c>
      <c r="C371" s="7"/>
      <c r="D371" s="8">
        <f>D372</f>
        <v>20000</v>
      </c>
    </row>
    <row r="372" spans="1:4" ht="31.5">
      <c r="A372" s="1" t="s">
        <v>196</v>
      </c>
      <c r="B372" s="2" t="s">
        <v>60</v>
      </c>
      <c r="C372" s="3">
        <v>200</v>
      </c>
      <c r="D372" s="4">
        <f>D373</f>
        <v>20000</v>
      </c>
    </row>
    <row r="373" spans="1:4" ht="31.5">
      <c r="A373" s="1" t="s">
        <v>201</v>
      </c>
      <c r="B373" s="2" t="s">
        <v>60</v>
      </c>
      <c r="C373" s="3">
        <v>240</v>
      </c>
      <c r="D373" s="4">
        <v>20000</v>
      </c>
    </row>
    <row r="374" spans="1:4" s="25" customFormat="1" ht="31.5">
      <c r="A374" s="5" t="s">
        <v>175</v>
      </c>
      <c r="B374" s="6" t="s">
        <v>61</v>
      </c>
      <c r="C374" s="7"/>
      <c r="D374" s="8">
        <f>D375</f>
        <v>30000</v>
      </c>
    </row>
    <row r="375" spans="1:4" ht="31.5">
      <c r="A375" s="1" t="s">
        <v>196</v>
      </c>
      <c r="B375" s="2" t="s">
        <v>61</v>
      </c>
      <c r="C375" s="3">
        <v>200</v>
      </c>
      <c r="D375" s="4">
        <f>D376</f>
        <v>30000</v>
      </c>
    </row>
    <row r="376" spans="1:4" ht="31.5">
      <c r="A376" s="1" t="s">
        <v>201</v>
      </c>
      <c r="B376" s="2" t="s">
        <v>61</v>
      </c>
      <c r="C376" s="3">
        <v>240</v>
      </c>
      <c r="D376" s="4">
        <v>30000</v>
      </c>
    </row>
    <row r="377" spans="1:4" ht="47.25">
      <c r="A377" s="5" t="s">
        <v>229</v>
      </c>
      <c r="B377" s="6" t="s">
        <v>62</v>
      </c>
      <c r="C377" s="7"/>
      <c r="D377" s="8">
        <f>D378</f>
        <v>50000</v>
      </c>
    </row>
    <row r="378" spans="1:4" s="25" customFormat="1" ht="31.5">
      <c r="A378" s="5" t="s">
        <v>197</v>
      </c>
      <c r="B378" s="6" t="s">
        <v>63</v>
      </c>
      <c r="C378" s="7"/>
      <c r="D378" s="8">
        <v>50000</v>
      </c>
    </row>
    <row r="379" spans="1:4" ht="15.75">
      <c r="A379" s="1" t="s">
        <v>144</v>
      </c>
      <c r="B379" s="2" t="s">
        <v>63</v>
      </c>
      <c r="C379" s="3">
        <v>500</v>
      </c>
      <c r="D379" s="4">
        <v>50000</v>
      </c>
    </row>
    <row r="380" spans="1:4" ht="15.75">
      <c r="A380" s="1" t="s">
        <v>128</v>
      </c>
      <c r="B380" s="2" t="s">
        <v>63</v>
      </c>
      <c r="C380" s="3">
        <v>520</v>
      </c>
      <c r="D380" s="4">
        <v>50000</v>
      </c>
    </row>
    <row r="381" spans="1:4" s="25" customFormat="1" ht="31.5" hidden="1">
      <c r="A381" s="5" t="s">
        <v>177</v>
      </c>
      <c r="B381" s="6" t="s">
        <v>64</v>
      </c>
      <c r="C381" s="7"/>
      <c r="D381" s="8"/>
    </row>
    <row r="382" spans="1:4" ht="31.5" hidden="1">
      <c r="A382" s="1" t="s">
        <v>196</v>
      </c>
      <c r="B382" s="2" t="s">
        <v>64</v>
      </c>
      <c r="C382" s="3">
        <v>200</v>
      </c>
      <c r="D382" s="4"/>
    </row>
    <row r="383" spans="1:4" ht="31.5" hidden="1">
      <c r="A383" s="1" t="s">
        <v>201</v>
      </c>
      <c r="B383" s="2" t="s">
        <v>64</v>
      </c>
      <c r="C383" s="3">
        <v>240</v>
      </c>
      <c r="D383" s="4"/>
    </row>
    <row r="384" spans="1:4" s="25" customFormat="1" ht="15.75" hidden="1">
      <c r="A384" s="5" t="s">
        <v>154</v>
      </c>
      <c r="B384" s="6" t="s">
        <v>65</v>
      </c>
      <c r="C384" s="7"/>
      <c r="D384" s="8"/>
    </row>
    <row r="385" spans="1:4" ht="31.5" hidden="1">
      <c r="A385" s="1" t="s">
        <v>196</v>
      </c>
      <c r="B385" s="2" t="s">
        <v>65</v>
      </c>
      <c r="C385" s="3">
        <v>200</v>
      </c>
      <c r="D385" s="4"/>
    </row>
    <row r="386" spans="1:4" ht="31.5" hidden="1">
      <c r="A386" s="1" t="s">
        <v>201</v>
      </c>
      <c r="B386" s="2" t="s">
        <v>65</v>
      </c>
      <c r="C386" s="3">
        <v>240</v>
      </c>
      <c r="D386" s="4"/>
    </row>
    <row r="387" spans="1:4" ht="51" customHeight="1">
      <c r="A387" s="5" t="s">
        <v>235</v>
      </c>
      <c r="B387" s="6" t="s">
        <v>66</v>
      </c>
      <c r="C387" s="7"/>
      <c r="D387" s="8">
        <f>D388+D391</f>
        <v>210407</v>
      </c>
    </row>
    <row r="388" spans="1:4" ht="51" customHeight="1">
      <c r="A388" s="5" t="s">
        <v>235</v>
      </c>
      <c r="B388" s="6">
        <v>1900078410</v>
      </c>
      <c r="C388" s="7"/>
      <c r="D388" s="8">
        <f>D389</f>
        <v>160407</v>
      </c>
    </row>
    <row r="389" spans="1:4" ht="32.25" customHeight="1">
      <c r="A389" s="1" t="s">
        <v>205</v>
      </c>
      <c r="B389" s="2">
        <v>1900078410</v>
      </c>
      <c r="C389" s="3"/>
      <c r="D389" s="4">
        <f>D390</f>
        <v>160407</v>
      </c>
    </row>
    <row r="390" spans="1:4" ht="32.25" customHeight="1">
      <c r="A390" s="1" t="s">
        <v>212</v>
      </c>
      <c r="B390" s="2">
        <v>1900078410</v>
      </c>
      <c r="C390" s="3"/>
      <c r="D390" s="4">
        <v>160407</v>
      </c>
    </row>
    <row r="391" spans="1:4" s="25" customFormat="1" ht="31.5">
      <c r="A391" s="5" t="s">
        <v>211</v>
      </c>
      <c r="B391" s="6" t="s">
        <v>67</v>
      </c>
      <c r="C391" s="7"/>
      <c r="D391" s="8">
        <f>D392</f>
        <v>50000</v>
      </c>
    </row>
    <row r="392" spans="1:4" ht="31.5">
      <c r="A392" s="1" t="s">
        <v>205</v>
      </c>
      <c r="B392" s="2" t="s">
        <v>67</v>
      </c>
      <c r="C392" s="3">
        <v>600</v>
      </c>
      <c r="D392" s="4">
        <f>D393</f>
        <v>50000</v>
      </c>
    </row>
    <row r="393" spans="1:4" ht="31.5">
      <c r="A393" s="1" t="s">
        <v>212</v>
      </c>
      <c r="B393" s="2" t="s">
        <v>67</v>
      </c>
      <c r="C393" s="3" t="s">
        <v>71</v>
      </c>
      <c r="D393" s="4">
        <v>50000</v>
      </c>
    </row>
    <row r="394" spans="1:4" ht="39.75" customHeight="1">
      <c r="A394" s="5" t="s">
        <v>294</v>
      </c>
      <c r="B394" s="6">
        <v>2000000000</v>
      </c>
      <c r="C394" s="7"/>
      <c r="D394" s="8">
        <f>D395+D398+D401</f>
        <v>75000</v>
      </c>
    </row>
    <row r="395" spans="1:4" s="25" customFormat="1" ht="34.5" customHeight="1">
      <c r="A395" s="5" t="s">
        <v>295</v>
      </c>
      <c r="B395" s="6">
        <v>2000084510</v>
      </c>
      <c r="C395" s="7"/>
      <c r="D395" s="8">
        <f>D396</f>
        <v>60000</v>
      </c>
    </row>
    <row r="396" spans="1:4" ht="31.5">
      <c r="A396" s="1" t="s">
        <v>196</v>
      </c>
      <c r="B396" s="2">
        <v>2000084510</v>
      </c>
      <c r="C396" s="3">
        <v>200</v>
      </c>
      <c r="D396" s="4">
        <f>D397</f>
        <v>60000</v>
      </c>
    </row>
    <row r="397" spans="1:4" ht="31.5">
      <c r="A397" s="1" t="s">
        <v>201</v>
      </c>
      <c r="B397" s="2">
        <v>2000084510</v>
      </c>
      <c r="C397" s="3">
        <v>240</v>
      </c>
      <c r="D397" s="4">
        <v>60000</v>
      </c>
    </row>
    <row r="398" spans="1:4" s="25" customFormat="1" ht="22.5" customHeight="1" hidden="1">
      <c r="A398" s="5" t="s">
        <v>296</v>
      </c>
      <c r="B398" s="6">
        <v>2000084520</v>
      </c>
      <c r="C398" s="7"/>
      <c r="D398" s="8">
        <f>D399</f>
        <v>0</v>
      </c>
    </row>
    <row r="399" spans="1:4" ht="31.5" hidden="1">
      <c r="A399" s="1" t="s">
        <v>196</v>
      </c>
      <c r="B399" s="2">
        <v>2000084520</v>
      </c>
      <c r="C399" s="3">
        <v>200</v>
      </c>
      <c r="D399" s="4">
        <f>D400</f>
        <v>0</v>
      </c>
    </row>
    <row r="400" spans="1:4" ht="31.5" hidden="1">
      <c r="A400" s="1" t="s">
        <v>201</v>
      </c>
      <c r="B400" s="2">
        <v>2000084520</v>
      </c>
      <c r="C400" s="3">
        <v>240</v>
      </c>
      <c r="D400" s="4">
        <v>0</v>
      </c>
    </row>
    <row r="401" spans="1:4" s="25" customFormat="1" ht="35.25" customHeight="1">
      <c r="A401" s="5" t="s">
        <v>297</v>
      </c>
      <c r="B401" s="6">
        <v>2000084530</v>
      </c>
      <c r="C401" s="7"/>
      <c r="D401" s="8">
        <f>D402</f>
        <v>15000</v>
      </c>
    </row>
    <row r="402" spans="1:4" ht="31.5">
      <c r="A402" s="1" t="s">
        <v>196</v>
      </c>
      <c r="B402" s="2">
        <v>2000084530</v>
      </c>
      <c r="C402" s="3">
        <v>200</v>
      </c>
      <c r="D402" s="4">
        <f>D403</f>
        <v>15000</v>
      </c>
    </row>
    <row r="403" spans="1:4" ht="31.5">
      <c r="A403" s="1" t="s">
        <v>201</v>
      </c>
      <c r="B403" s="2">
        <v>2000084530</v>
      </c>
      <c r="C403" s="3">
        <v>240</v>
      </c>
      <c r="D403" s="4">
        <v>15000</v>
      </c>
    </row>
    <row r="404" spans="1:4" s="25" customFormat="1" ht="47.25">
      <c r="A404" s="31" t="s">
        <v>337</v>
      </c>
      <c r="B404" s="6">
        <v>2100000000</v>
      </c>
      <c r="C404" s="7"/>
      <c r="D404" s="8">
        <f>D405</f>
        <v>5009300</v>
      </c>
    </row>
    <row r="405" spans="1:4" ht="31.5">
      <c r="A405" s="30" t="s">
        <v>347</v>
      </c>
      <c r="B405" s="2" t="s">
        <v>348</v>
      </c>
      <c r="C405" s="3"/>
      <c r="D405" s="4">
        <f>D406</f>
        <v>5009300</v>
      </c>
    </row>
    <row r="406" spans="1:4" ht="15.75">
      <c r="A406" s="30" t="s">
        <v>144</v>
      </c>
      <c r="B406" s="2" t="s">
        <v>348</v>
      </c>
      <c r="C406" s="3">
        <v>500</v>
      </c>
      <c r="D406" s="4">
        <f>D407</f>
        <v>5009300</v>
      </c>
    </row>
    <row r="407" spans="1:4" ht="15.75">
      <c r="A407" s="30" t="s">
        <v>128</v>
      </c>
      <c r="B407" s="2" t="s">
        <v>348</v>
      </c>
      <c r="C407" s="3">
        <v>520</v>
      </c>
      <c r="D407" s="4">
        <v>5009300</v>
      </c>
    </row>
    <row r="408" spans="1:4" ht="10.5" customHeight="1">
      <c r="A408" s="30"/>
      <c r="B408" s="2"/>
      <c r="C408" s="3"/>
      <c r="D408" s="4"/>
    </row>
    <row r="409" spans="1:4" ht="24.75" customHeight="1">
      <c r="A409" s="24" t="s">
        <v>257</v>
      </c>
      <c r="B409" s="23"/>
      <c r="C409" s="3"/>
      <c r="D409" s="8">
        <f>D411+D415+D423+D436+D480+D488+D498+D535+D575+D616</f>
        <v>237132356.51</v>
      </c>
    </row>
    <row r="410" spans="1:4" ht="9" customHeight="1">
      <c r="A410" s="22"/>
      <c r="B410" s="23"/>
      <c r="C410" s="3"/>
      <c r="D410" s="4"/>
    </row>
    <row r="411" spans="1:4" ht="31.5">
      <c r="A411" s="5" t="s">
        <v>204</v>
      </c>
      <c r="B411" s="6" t="s">
        <v>72</v>
      </c>
      <c r="C411" s="7"/>
      <c r="D411" s="8">
        <f>D412</f>
        <v>1520700</v>
      </c>
    </row>
    <row r="412" spans="1:4" s="25" customFormat="1" ht="23.25" customHeight="1">
      <c r="A412" s="5" t="s">
        <v>166</v>
      </c>
      <c r="B412" s="6" t="s">
        <v>73</v>
      </c>
      <c r="C412" s="7"/>
      <c r="D412" s="8">
        <f>D413</f>
        <v>1520700</v>
      </c>
    </row>
    <row r="413" spans="1:4" ht="67.5" customHeight="1">
      <c r="A413" s="1" t="s">
        <v>245</v>
      </c>
      <c r="B413" s="2" t="s">
        <v>73</v>
      </c>
      <c r="C413" s="3">
        <v>100</v>
      </c>
      <c r="D413" s="4">
        <v>1520700</v>
      </c>
    </row>
    <row r="414" spans="1:4" ht="31.5">
      <c r="A414" s="1" t="s">
        <v>181</v>
      </c>
      <c r="B414" s="2" t="s">
        <v>73</v>
      </c>
      <c r="C414" s="3">
        <v>120</v>
      </c>
      <c r="D414" s="4">
        <v>1520700</v>
      </c>
    </row>
    <row r="415" spans="1:4" ht="47.25">
      <c r="A415" s="5" t="s">
        <v>218</v>
      </c>
      <c r="B415" s="6" t="s">
        <v>74</v>
      </c>
      <c r="C415" s="7"/>
      <c r="D415" s="8">
        <f>D416</f>
        <v>1924900</v>
      </c>
    </row>
    <row r="416" spans="1:4" s="25" customFormat="1" ht="31.5">
      <c r="A416" s="5" t="s">
        <v>189</v>
      </c>
      <c r="B416" s="6" t="s">
        <v>75</v>
      </c>
      <c r="C416" s="7"/>
      <c r="D416" s="8">
        <f>D417+D419+D421</f>
        <v>1924900</v>
      </c>
    </row>
    <row r="417" spans="1:4" ht="65.25" customHeight="1">
      <c r="A417" s="1" t="s">
        <v>245</v>
      </c>
      <c r="B417" s="2" t="s">
        <v>75</v>
      </c>
      <c r="C417" s="3">
        <v>100</v>
      </c>
      <c r="D417" s="4">
        <f>D418</f>
        <v>1802560</v>
      </c>
    </row>
    <row r="418" spans="1:4" ht="31.5">
      <c r="A418" s="1" t="s">
        <v>181</v>
      </c>
      <c r="B418" s="2" t="s">
        <v>75</v>
      </c>
      <c r="C418" s="3" t="s">
        <v>35</v>
      </c>
      <c r="D418" s="4">
        <v>1802560</v>
      </c>
    </row>
    <row r="419" spans="1:4" ht="31.5">
      <c r="A419" s="1" t="s">
        <v>196</v>
      </c>
      <c r="B419" s="2" t="s">
        <v>75</v>
      </c>
      <c r="C419" s="3">
        <v>200</v>
      </c>
      <c r="D419" s="4">
        <v>122140</v>
      </c>
    </row>
    <row r="420" spans="1:4" ht="31.5">
      <c r="A420" s="1" t="s">
        <v>201</v>
      </c>
      <c r="B420" s="2" t="s">
        <v>75</v>
      </c>
      <c r="C420" s="3">
        <v>240</v>
      </c>
      <c r="D420" s="4">
        <v>122140</v>
      </c>
    </row>
    <row r="421" spans="1:4" ht="15.75">
      <c r="A421" s="1" t="s">
        <v>145</v>
      </c>
      <c r="B421" s="2" t="s">
        <v>75</v>
      </c>
      <c r="C421" s="3">
        <v>800</v>
      </c>
      <c r="D421" s="4">
        <v>200</v>
      </c>
    </row>
    <row r="422" spans="1:4" ht="15.75">
      <c r="A422" s="1" t="s">
        <v>155</v>
      </c>
      <c r="B422" s="2" t="s">
        <v>75</v>
      </c>
      <c r="C422" s="3" t="s">
        <v>124</v>
      </c>
      <c r="D422" s="4">
        <v>200</v>
      </c>
    </row>
    <row r="423" spans="1:4" ht="47.25">
      <c r="A423" s="5" t="s">
        <v>225</v>
      </c>
      <c r="B423" s="6" t="s">
        <v>76</v>
      </c>
      <c r="C423" s="7"/>
      <c r="D423" s="8">
        <f>D424</f>
        <v>195000</v>
      </c>
    </row>
    <row r="424" spans="1:4" s="25" customFormat="1" ht="31.5">
      <c r="A424" s="5" t="s">
        <v>176</v>
      </c>
      <c r="B424" s="6" t="s">
        <v>77</v>
      </c>
      <c r="C424" s="7"/>
      <c r="D424" s="8">
        <f>D425</f>
        <v>195000</v>
      </c>
    </row>
    <row r="425" spans="1:4" s="25" customFormat="1" ht="15.75">
      <c r="A425" s="5" t="s">
        <v>163</v>
      </c>
      <c r="B425" s="6" t="s">
        <v>78</v>
      </c>
      <c r="C425" s="7"/>
      <c r="D425" s="8">
        <f>D426+D434</f>
        <v>195000</v>
      </c>
    </row>
    <row r="426" spans="1:4" ht="21.75" customHeight="1">
      <c r="A426" s="1" t="s">
        <v>161</v>
      </c>
      <c r="B426" s="2" t="s">
        <v>78</v>
      </c>
      <c r="C426" s="3">
        <v>300</v>
      </c>
      <c r="D426" s="4">
        <f>D427</f>
        <v>185453.27</v>
      </c>
    </row>
    <row r="427" spans="1:4" ht="31.5">
      <c r="A427" s="1" t="s">
        <v>184</v>
      </c>
      <c r="B427" s="2" t="s">
        <v>78</v>
      </c>
      <c r="C427" s="3">
        <v>320</v>
      </c>
      <c r="D427" s="4">
        <v>185453.27</v>
      </c>
    </row>
    <row r="428" spans="1:4" s="25" customFormat="1" ht="21.75" customHeight="1" hidden="1">
      <c r="A428" s="5" t="s">
        <v>164</v>
      </c>
      <c r="B428" s="6" t="s">
        <v>79</v>
      </c>
      <c r="C428" s="7"/>
      <c r="D428" s="8"/>
    </row>
    <row r="429" spans="1:4" s="25" customFormat="1" ht="15.75" hidden="1">
      <c r="A429" s="5" t="s">
        <v>163</v>
      </c>
      <c r="B429" s="6" t="s">
        <v>80</v>
      </c>
      <c r="C429" s="7"/>
      <c r="D429" s="8"/>
    </row>
    <row r="430" spans="1:4" ht="66.75" customHeight="1" hidden="1">
      <c r="A430" s="1" t="s">
        <v>245</v>
      </c>
      <c r="B430" s="2" t="s">
        <v>80</v>
      </c>
      <c r="C430" s="3">
        <v>100</v>
      </c>
      <c r="D430" s="4"/>
    </row>
    <row r="431" spans="1:4" ht="31.5" hidden="1">
      <c r="A431" s="1" t="s">
        <v>181</v>
      </c>
      <c r="B431" s="2" t="s">
        <v>80</v>
      </c>
      <c r="C431" s="3" t="s">
        <v>35</v>
      </c>
      <c r="D431" s="4"/>
    </row>
    <row r="432" spans="1:4" ht="31.5" hidden="1">
      <c r="A432" s="1" t="s">
        <v>196</v>
      </c>
      <c r="B432" s="2" t="s">
        <v>80</v>
      </c>
      <c r="C432" s="3">
        <v>200</v>
      </c>
      <c r="D432" s="4"/>
    </row>
    <row r="433" spans="1:4" ht="31.5" hidden="1">
      <c r="A433" s="1" t="s">
        <v>201</v>
      </c>
      <c r="B433" s="2" t="s">
        <v>80</v>
      </c>
      <c r="C433" s="3">
        <v>240</v>
      </c>
      <c r="D433" s="4"/>
    </row>
    <row r="434" spans="1:4" ht="15.75">
      <c r="A434" s="1" t="s">
        <v>145</v>
      </c>
      <c r="B434" s="2">
        <v>7210080030</v>
      </c>
      <c r="C434" s="3">
        <v>800</v>
      </c>
      <c r="D434" s="4">
        <f>D435</f>
        <v>9546.73</v>
      </c>
    </row>
    <row r="435" spans="1:4" ht="15.75">
      <c r="A435" s="1" t="s">
        <v>155</v>
      </c>
      <c r="B435" s="2">
        <v>7210080030</v>
      </c>
      <c r="C435" s="3" t="s">
        <v>124</v>
      </c>
      <c r="D435" s="4">
        <v>9546.73</v>
      </c>
    </row>
    <row r="436" spans="1:4" ht="25.5" customHeight="1">
      <c r="A436" s="5" t="s">
        <v>169</v>
      </c>
      <c r="B436" s="6" t="s">
        <v>81</v>
      </c>
      <c r="C436" s="7"/>
      <c r="D436" s="8">
        <f>D437+D470</f>
        <v>35812171.980000004</v>
      </c>
    </row>
    <row r="437" spans="1:4" s="25" customFormat="1" ht="36.75" customHeight="1">
      <c r="A437" s="5" t="s">
        <v>215</v>
      </c>
      <c r="B437" s="6" t="s">
        <v>82</v>
      </c>
      <c r="C437" s="7"/>
      <c r="D437" s="8">
        <f>D438+D443+D448+D451+D456+D461</f>
        <v>24971171.98</v>
      </c>
    </row>
    <row r="438" spans="1:4" s="25" customFormat="1" ht="36.75" customHeight="1">
      <c r="A438" s="5" t="s">
        <v>223</v>
      </c>
      <c r="B438" s="6">
        <v>7310078660</v>
      </c>
      <c r="C438" s="7"/>
      <c r="D438" s="8">
        <f>D439+D441</f>
        <v>205000</v>
      </c>
    </row>
    <row r="439" spans="1:4" s="25" customFormat="1" ht="36.75" customHeight="1">
      <c r="A439" s="1" t="s">
        <v>245</v>
      </c>
      <c r="B439" s="2">
        <v>7310078660</v>
      </c>
      <c r="C439" s="3">
        <v>100</v>
      </c>
      <c r="D439" s="4">
        <f>D440</f>
        <v>204000</v>
      </c>
    </row>
    <row r="440" spans="1:4" s="25" customFormat="1" ht="36.75" customHeight="1">
      <c r="A440" s="1" t="s">
        <v>181</v>
      </c>
      <c r="B440" s="2">
        <v>7310078660</v>
      </c>
      <c r="C440" s="3">
        <v>120</v>
      </c>
      <c r="D440" s="4">
        <v>204000</v>
      </c>
    </row>
    <row r="441" spans="1:4" s="25" customFormat="1" ht="36.75" customHeight="1">
      <c r="A441" s="1" t="s">
        <v>196</v>
      </c>
      <c r="B441" s="2">
        <v>7310078660</v>
      </c>
      <c r="C441" s="3">
        <v>200</v>
      </c>
      <c r="D441" s="4">
        <f>D442</f>
        <v>1000</v>
      </c>
    </row>
    <row r="442" spans="1:4" s="25" customFormat="1" ht="36.75" customHeight="1">
      <c r="A442" s="1" t="s">
        <v>201</v>
      </c>
      <c r="B442" s="2">
        <v>7310078660</v>
      </c>
      <c r="C442" s="3">
        <v>240</v>
      </c>
      <c r="D442" s="4">
        <v>1000</v>
      </c>
    </row>
    <row r="443" spans="1:4" s="25" customFormat="1" ht="35.25" customHeight="1">
      <c r="A443" s="5" t="s">
        <v>219</v>
      </c>
      <c r="B443" s="6" t="s">
        <v>83</v>
      </c>
      <c r="C443" s="7"/>
      <c r="D443" s="8">
        <f>D444+D446</f>
        <v>964400</v>
      </c>
    </row>
    <row r="444" spans="1:4" ht="66" customHeight="1">
      <c r="A444" s="1" t="s">
        <v>245</v>
      </c>
      <c r="B444" s="2" t="s">
        <v>83</v>
      </c>
      <c r="C444" s="3">
        <v>100</v>
      </c>
      <c r="D444" s="4">
        <f>D445</f>
        <v>931860.2</v>
      </c>
    </row>
    <row r="445" spans="1:4" ht="31.5">
      <c r="A445" s="1" t="s">
        <v>181</v>
      </c>
      <c r="B445" s="2" t="s">
        <v>83</v>
      </c>
      <c r="C445" s="3">
        <v>120</v>
      </c>
      <c r="D445" s="4">
        <v>931860.2</v>
      </c>
    </row>
    <row r="446" spans="1:4" ht="31.5">
      <c r="A446" s="1" t="s">
        <v>196</v>
      </c>
      <c r="B446" s="2" t="s">
        <v>83</v>
      </c>
      <c r="C446" s="3">
        <v>200</v>
      </c>
      <c r="D446" s="4">
        <f>D447</f>
        <v>32539.8</v>
      </c>
    </row>
    <row r="447" spans="1:4" ht="31.5">
      <c r="A447" s="1" t="s">
        <v>201</v>
      </c>
      <c r="B447" s="2" t="s">
        <v>83</v>
      </c>
      <c r="C447" s="3">
        <v>240</v>
      </c>
      <c r="D447" s="4">
        <v>32539.8</v>
      </c>
    </row>
    <row r="448" spans="1:4" s="25" customFormat="1" ht="63">
      <c r="A448" s="5" t="s">
        <v>246</v>
      </c>
      <c r="B448" s="6" t="s">
        <v>84</v>
      </c>
      <c r="C448" s="7"/>
      <c r="D448" s="8">
        <f>D449</f>
        <v>5000</v>
      </c>
    </row>
    <row r="449" spans="1:4" ht="31.5">
      <c r="A449" s="1" t="s">
        <v>196</v>
      </c>
      <c r="B449" s="2" t="s">
        <v>84</v>
      </c>
      <c r="C449" s="3">
        <v>200</v>
      </c>
      <c r="D449" s="4">
        <f>D450</f>
        <v>5000</v>
      </c>
    </row>
    <row r="450" spans="1:4" ht="31.5">
      <c r="A450" s="1" t="s">
        <v>201</v>
      </c>
      <c r="B450" s="2" t="s">
        <v>84</v>
      </c>
      <c r="C450" s="3">
        <v>240</v>
      </c>
      <c r="D450" s="4">
        <v>5000</v>
      </c>
    </row>
    <row r="451" spans="1:4" s="25" customFormat="1" ht="31.5">
      <c r="A451" s="5" t="s">
        <v>173</v>
      </c>
      <c r="B451" s="6" t="s">
        <v>85</v>
      </c>
      <c r="C451" s="7"/>
      <c r="D451" s="8">
        <f>D452+D454</f>
        <v>241100</v>
      </c>
    </row>
    <row r="452" spans="1:4" ht="66.75" customHeight="1">
      <c r="A452" s="1" t="s">
        <v>245</v>
      </c>
      <c r="B452" s="2" t="s">
        <v>85</v>
      </c>
      <c r="C452" s="3">
        <v>100</v>
      </c>
      <c r="D452" s="4">
        <f>D453</f>
        <v>216000</v>
      </c>
    </row>
    <row r="453" spans="1:4" ht="31.5">
      <c r="A453" s="1" t="s">
        <v>181</v>
      </c>
      <c r="B453" s="2" t="s">
        <v>85</v>
      </c>
      <c r="C453" s="3" t="s">
        <v>35</v>
      </c>
      <c r="D453" s="4">
        <v>216000</v>
      </c>
    </row>
    <row r="454" spans="1:4" ht="31.5">
      <c r="A454" s="1" t="s">
        <v>196</v>
      </c>
      <c r="B454" s="2" t="s">
        <v>85</v>
      </c>
      <c r="C454" s="3">
        <v>200</v>
      </c>
      <c r="D454" s="4">
        <f>D455</f>
        <v>25100</v>
      </c>
    </row>
    <row r="455" spans="1:4" ht="31.5">
      <c r="A455" s="1" t="s">
        <v>201</v>
      </c>
      <c r="B455" s="2" t="s">
        <v>85</v>
      </c>
      <c r="C455" s="3">
        <v>240</v>
      </c>
      <c r="D455" s="4">
        <v>25100</v>
      </c>
    </row>
    <row r="456" spans="1:4" ht="47.25">
      <c r="A456" s="5" t="s">
        <v>230</v>
      </c>
      <c r="B456" s="6">
        <v>7310078720</v>
      </c>
      <c r="C456" s="7"/>
      <c r="D456" s="8">
        <f>D457+D459</f>
        <v>3616500</v>
      </c>
    </row>
    <row r="457" spans="1:4" ht="63">
      <c r="A457" s="1" t="s">
        <v>245</v>
      </c>
      <c r="B457" s="2">
        <v>7310078720</v>
      </c>
      <c r="C457" s="3">
        <v>100</v>
      </c>
      <c r="D457" s="4">
        <f>D458</f>
        <v>3053000</v>
      </c>
    </row>
    <row r="458" spans="1:4" ht="31.5">
      <c r="A458" s="1" t="s">
        <v>181</v>
      </c>
      <c r="B458" s="2">
        <v>7310078720</v>
      </c>
      <c r="C458" s="3">
        <v>120</v>
      </c>
      <c r="D458" s="4">
        <v>3053000</v>
      </c>
    </row>
    <row r="459" spans="1:4" ht="31.5">
      <c r="A459" s="1" t="s">
        <v>196</v>
      </c>
      <c r="B459" s="2">
        <v>7310078720</v>
      </c>
      <c r="C459" s="3">
        <v>200</v>
      </c>
      <c r="D459" s="4">
        <f>D460</f>
        <v>563500</v>
      </c>
    </row>
    <row r="460" spans="1:4" ht="31.5">
      <c r="A460" s="1" t="s">
        <v>201</v>
      </c>
      <c r="B460" s="2">
        <v>7310078720</v>
      </c>
      <c r="C460" s="3">
        <v>240</v>
      </c>
      <c r="D460" s="4">
        <v>563500</v>
      </c>
    </row>
    <row r="461" spans="1:4" s="25" customFormat="1" ht="31.5">
      <c r="A461" s="5" t="s">
        <v>189</v>
      </c>
      <c r="B461" s="6" t="s">
        <v>86</v>
      </c>
      <c r="C461" s="7"/>
      <c r="D461" s="8">
        <f>D462+D464+D466+D468</f>
        <v>19939171.98</v>
      </c>
    </row>
    <row r="462" spans="1:4" ht="66" customHeight="1">
      <c r="A462" s="1" t="s">
        <v>245</v>
      </c>
      <c r="B462" s="2" t="s">
        <v>86</v>
      </c>
      <c r="C462" s="3">
        <v>100</v>
      </c>
      <c r="D462" s="4">
        <f>D463</f>
        <v>14460000</v>
      </c>
    </row>
    <row r="463" spans="1:4" ht="31.5">
      <c r="A463" s="1" t="s">
        <v>181</v>
      </c>
      <c r="B463" s="2" t="s">
        <v>86</v>
      </c>
      <c r="C463" s="3" t="s">
        <v>35</v>
      </c>
      <c r="D463" s="4">
        <v>14460000</v>
      </c>
    </row>
    <row r="464" spans="1:4" ht="31.5">
      <c r="A464" s="1" t="s">
        <v>196</v>
      </c>
      <c r="B464" s="2" t="s">
        <v>86</v>
      </c>
      <c r="C464" s="3">
        <v>200</v>
      </c>
      <c r="D464" s="4">
        <f>D465</f>
        <v>5235286.98</v>
      </c>
    </row>
    <row r="465" spans="1:4" ht="31.5">
      <c r="A465" s="1" t="s">
        <v>201</v>
      </c>
      <c r="B465" s="2" t="s">
        <v>86</v>
      </c>
      <c r="C465" s="3">
        <v>240</v>
      </c>
      <c r="D465" s="4">
        <v>5235286.98</v>
      </c>
    </row>
    <row r="466" spans="1:4" ht="15.75">
      <c r="A466" s="1" t="s">
        <v>145</v>
      </c>
      <c r="B466" s="2" t="s">
        <v>86</v>
      </c>
      <c r="C466" s="3">
        <v>800</v>
      </c>
      <c r="D466" s="4">
        <f>D467+D469</f>
        <v>228800</v>
      </c>
    </row>
    <row r="467" spans="1:4" ht="15.75" hidden="1">
      <c r="A467" s="1" t="s">
        <v>307</v>
      </c>
      <c r="B467" s="2" t="s">
        <v>86</v>
      </c>
      <c r="C467" s="3">
        <v>830</v>
      </c>
      <c r="D467" s="4">
        <v>0</v>
      </c>
    </row>
    <row r="468" spans="1:4" ht="15.75">
      <c r="A468" s="1" t="s">
        <v>307</v>
      </c>
      <c r="B468" s="2" t="s">
        <v>86</v>
      </c>
      <c r="C468" s="3">
        <v>830</v>
      </c>
      <c r="D468" s="4">
        <v>15085</v>
      </c>
    </row>
    <row r="469" spans="1:4" ht="15.75">
      <c r="A469" s="1" t="s">
        <v>155</v>
      </c>
      <c r="B469" s="2" t="s">
        <v>86</v>
      </c>
      <c r="C469" s="3" t="s">
        <v>124</v>
      </c>
      <c r="D469" s="4">
        <v>228800</v>
      </c>
    </row>
    <row r="470" spans="1:4" s="25" customFormat="1" ht="51" customHeight="1">
      <c r="A470" s="5" t="s">
        <v>345</v>
      </c>
      <c r="B470" s="6" t="s">
        <v>87</v>
      </c>
      <c r="C470" s="7"/>
      <c r="D470" s="8">
        <f>D471</f>
        <v>10841000</v>
      </c>
    </row>
    <row r="471" spans="1:4" s="25" customFormat="1" ht="31.5">
      <c r="A471" s="5" t="s">
        <v>189</v>
      </c>
      <c r="B471" s="6" t="s">
        <v>88</v>
      </c>
      <c r="C471" s="7"/>
      <c r="D471" s="8">
        <f>D472+D474+D478+D476</f>
        <v>10841000</v>
      </c>
    </row>
    <row r="472" spans="1:4" ht="66" customHeight="1">
      <c r="A472" s="1" t="s">
        <v>245</v>
      </c>
      <c r="B472" s="2" t="s">
        <v>88</v>
      </c>
      <c r="C472" s="3">
        <v>100</v>
      </c>
      <c r="D472" s="4">
        <f>D473</f>
        <v>10172025.32</v>
      </c>
    </row>
    <row r="473" spans="1:4" ht="31.5">
      <c r="A473" s="1" t="s">
        <v>181</v>
      </c>
      <c r="B473" s="2" t="s">
        <v>88</v>
      </c>
      <c r="C473" s="3">
        <v>120</v>
      </c>
      <c r="D473" s="4">
        <v>10172025.32</v>
      </c>
    </row>
    <row r="474" spans="1:4" ht="31.5">
      <c r="A474" s="1" t="s">
        <v>196</v>
      </c>
      <c r="B474" s="2" t="s">
        <v>88</v>
      </c>
      <c r="C474" s="3">
        <v>200</v>
      </c>
      <c r="D474" s="4">
        <f>D475</f>
        <v>632000</v>
      </c>
    </row>
    <row r="475" spans="1:4" ht="31.5">
      <c r="A475" s="1" t="s">
        <v>201</v>
      </c>
      <c r="B475" s="2" t="s">
        <v>88</v>
      </c>
      <c r="C475" s="3">
        <v>240</v>
      </c>
      <c r="D475" s="4">
        <v>632000</v>
      </c>
    </row>
    <row r="476" spans="1:4" ht="15.75">
      <c r="A476" s="1" t="s">
        <v>161</v>
      </c>
      <c r="B476" s="2" t="s">
        <v>88</v>
      </c>
      <c r="C476" s="3">
        <v>300</v>
      </c>
      <c r="D476" s="4">
        <v>28774.68</v>
      </c>
    </row>
    <row r="477" spans="1:4" ht="31.5">
      <c r="A477" s="1" t="s">
        <v>184</v>
      </c>
      <c r="B477" s="2" t="s">
        <v>88</v>
      </c>
      <c r="C477" s="3">
        <v>320</v>
      </c>
      <c r="D477" s="4">
        <v>28774.68</v>
      </c>
    </row>
    <row r="478" spans="1:4" ht="15.75">
      <c r="A478" s="1" t="s">
        <v>145</v>
      </c>
      <c r="B478" s="2" t="s">
        <v>88</v>
      </c>
      <c r="C478" s="3">
        <v>800</v>
      </c>
      <c r="D478" s="4">
        <f>D479</f>
        <v>8200</v>
      </c>
    </row>
    <row r="479" spans="1:4" ht="15.75">
      <c r="A479" s="1" t="s">
        <v>155</v>
      </c>
      <c r="B479" s="2" t="s">
        <v>88</v>
      </c>
      <c r="C479" s="3" t="s">
        <v>124</v>
      </c>
      <c r="D479" s="4">
        <v>8200</v>
      </c>
    </row>
    <row r="480" spans="1:4" ht="31.5">
      <c r="A480" s="5" t="s">
        <v>178</v>
      </c>
      <c r="B480" s="6" t="s">
        <v>89</v>
      </c>
      <c r="C480" s="7"/>
      <c r="D480" s="8">
        <f>D481</f>
        <v>13483800</v>
      </c>
    </row>
    <row r="481" spans="1:4" s="25" customFormat="1" ht="31.5">
      <c r="A481" s="5" t="s">
        <v>174</v>
      </c>
      <c r="B481" s="6" t="s">
        <v>90</v>
      </c>
      <c r="C481" s="7"/>
      <c r="D481" s="8">
        <f>D482+D484+D486</f>
        <v>13483800</v>
      </c>
    </row>
    <row r="482" spans="1:4" ht="69" customHeight="1">
      <c r="A482" s="1" t="s">
        <v>245</v>
      </c>
      <c r="B482" s="2" t="s">
        <v>90</v>
      </c>
      <c r="C482" s="3">
        <v>100</v>
      </c>
      <c r="D482" s="4">
        <f>D483</f>
        <v>7848000</v>
      </c>
    </row>
    <row r="483" spans="1:4" ht="15.75">
      <c r="A483" s="1" t="s">
        <v>162</v>
      </c>
      <c r="B483" s="2" t="s">
        <v>90</v>
      </c>
      <c r="C483" s="3">
        <v>110</v>
      </c>
      <c r="D483" s="4">
        <v>7848000</v>
      </c>
    </row>
    <row r="484" spans="1:4" ht="31.5">
      <c r="A484" s="1" t="s">
        <v>196</v>
      </c>
      <c r="B484" s="2" t="s">
        <v>90</v>
      </c>
      <c r="C484" s="3">
        <v>200</v>
      </c>
      <c r="D484" s="4">
        <f>D485</f>
        <v>4889439.18</v>
      </c>
    </row>
    <row r="485" spans="1:4" ht="31.5">
      <c r="A485" s="1" t="s">
        <v>201</v>
      </c>
      <c r="B485" s="2" t="s">
        <v>90</v>
      </c>
      <c r="C485" s="3">
        <v>240</v>
      </c>
      <c r="D485" s="4">
        <v>4889439.18</v>
      </c>
    </row>
    <row r="486" spans="1:4" ht="15.75">
      <c r="A486" s="1" t="s">
        <v>145</v>
      </c>
      <c r="B486" s="2" t="s">
        <v>90</v>
      </c>
      <c r="C486" s="3">
        <v>800</v>
      </c>
      <c r="D486" s="4">
        <f>D487</f>
        <v>746360.82</v>
      </c>
    </row>
    <row r="487" spans="1:4" ht="15.75">
      <c r="A487" s="1" t="s">
        <v>155</v>
      </c>
      <c r="B487" s="2" t="s">
        <v>90</v>
      </c>
      <c r="C487" s="3" t="s">
        <v>124</v>
      </c>
      <c r="D487" s="4">
        <v>746360.82</v>
      </c>
    </row>
    <row r="488" spans="1:4" ht="31.5">
      <c r="A488" s="5" t="s">
        <v>203</v>
      </c>
      <c r="B488" s="6" t="s">
        <v>91</v>
      </c>
      <c r="C488" s="7"/>
      <c r="D488" s="8">
        <f>D489</f>
        <v>1670000</v>
      </c>
    </row>
    <row r="489" spans="1:4" ht="22.5" customHeight="1">
      <c r="A489" s="1" t="s">
        <v>167</v>
      </c>
      <c r="B489" s="2" t="s">
        <v>92</v>
      </c>
      <c r="C489" s="3"/>
      <c r="D489" s="4">
        <f>D490+D492+D496+D494</f>
        <v>1670000</v>
      </c>
    </row>
    <row r="490" spans="1:4" ht="15.75">
      <c r="A490" s="1" t="s">
        <v>145</v>
      </c>
      <c r="B490" s="2" t="s">
        <v>92</v>
      </c>
      <c r="C490" s="3">
        <v>800</v>
      </c>
      <c r="D490" s="4">
        <f>D491</f>
        <v>921591.05</v>
      </c>
    </row>
    <row r="491" spans="1:4" ht="15.75">
      <c r="A491" s="1" t="s">
        <v>142</v>
      </c>
      <c r="B491" s="2" t="s">
        <v>92</v>
      </c>
      <c r="C491" s="3" t="s">
        <v>125</v>
      </c>
      <c r="D491" s="4">
        <v>921591.05</v>
      </c>
    </row>
    <row r="492" spans="1:4" ht="15.75">
      <c r="A492" s="1" t="s">
        <v>144</v>
      </c>
      <c r="B492" s="2" t="s">
        <v>92</v>
      </c>
      <c r="C492" s="3">
        <v>500</v>
      </c>
      <c r="D492" s="4">
        <f>D493</f>
        <v>633169.95</v>
      </c>
    </row>
    <row r="493" spans="1:4" ht="15.75">
      <c r="A493" s="1" t="s">
        <v>128</v>
      </c>
      <c r="B493" s="2" t="s">
        <v>92</v>
      </c>
      <c r="C493" s="3">
        <v>520</v>
      </c>
      <c r="D493" s="4">
        <f>219000+174276.43+2100+110333.52+39000+88460</f>
        <v>633169.95</v>
      </c>
    </row>
    <row r="494" spans="1:4" ht="18.75" customHeight="1">
      <c r="A494" s="1" t="s">
        <v>161</v>
      </c>
      <c r="B494" s="2" t="s">
        <v>92</v>
      </c>
      <c r="C494" s="3">
        <v>300</v>
      </c>
      <c r="D494" s="4">
        <v>10000</v>
      </c>
    </row>
    <row r="495" spans="1:4" ht="19.5" customHeight="1">
      <c r="A495" s="1" t="s">
        <v>323</v>
      </c>
      <c r="B495" s="2" t="s">
        <v>92</v>
      </c>
      <c r="C495" s="3">
        <v>360</v>
      </c>
      <c r="D495" s="4">
        <v>10000</v>
      </c>
    </row>
    <row r="496" spans="1:4" ht="31.5">
      <c r="A496" s="1" t="s">
        <v>196</v>
      </c>
      <c r="B496" s="2" t="s">
        <v>92</v>
      </c>
      <c r="C496" s="3">
        <v>200</v>
      </c>
      <c r="D496" s="4">
        <f>D497</f>
        <v>105239</v>
      </c>
    </row>
    <row r="497" spans="1:4" ht="31.5">
      <c r="A497" s="1" t="s">
        <v>201</v>
      </c>
      <c r="B497" s="2" t="s">
        <v>92</v>
      </c>
      <c r="C497" s="3">
        <v>240</v>
      </c>
      <c r="D497" s="4">
        <v>105239</v>
      </c>
    </row>
    <row r="498" spans="1:4" ht="15.75">
      <c r="A498" s="5" t="s">
        <v>158</v>
      </c>
      <c r="B498" s="6" t="s">
        <v>93</v>
      </c>
      <c r="C498" s="7"/>
      <c r="D498" s="8">
        <f>D499+D513+D524</f>
        <v>55196392</v>
      </c>
    </row>
    <row r="499" spans="1:4" s="25" customFormat="1" ht="31.5">
      <c r="A499" s="5" t="s">
        <v>172</v>
      </c>
      <c r="B499" s="6" t="s">
        <v>94</v>
      </c>
      <c r="C499" s="7"/>
      <c r="D499" s="8">
        <f>D500+D510+D507</f>
        <v>30757092.000000004</v>
      </c>
    </row>
    <row r="500" spans="1:4" s="25" customFormat="1" ht="31.5">
      <c r="A500" s="5" t="s">
        <v>174</v>
      </c>
      <c r="B500" s="6">
        <v>7610080100</v>
      </c>
      <c r="C500" s="7"/>
      <c r="D500" s="8">
        <f>D501+D503+D505</f>
        <v>30647800.000000004</v>
      </c>
    </row>
    <row r="501" spans="1:4" ht="68.25" customHeight="1">
      <c r="A501" s="1" t="s">
        <v>245</v>
      </c>
      <c r="B501" s="2">
        <v>7610080100</v>
      </c>
      <c r="C501" s="3">
        <v>100</v>
      </c>
      <c r="D501" s="4">
        <f>D502</f>
        <v>18793728</v>
      </c>
    </row>
    <row r="502" spans="1:4" ht="15.75">
      <c r="A502" s="1" t="s">
        <v>162</v>
      </c>
      <c r="B502" s="2">
        <v>7610080100</v>
      </c>
      <c r="C502" s="3" t="s">
        <v>34</v>
      </c>
      <c r="D502" s="4">
        <v>18793728</v>
      </c>
    </row>
    <row r="503" spans="1:4" ht="31.5">
      <c r="A503" s="1" t="s">
        <v>196</v>
      </c>
      <c r="B503" s="2">
        <v>7610080100</v>
      </c>
      <c r="C503" s="3">
        <v>200</v>
      </c>
      <c r="D503" s="4">
        <f>D504</f>
        <v>11487947.88</v>
      </c>
    </row>
    <row r="504" spans="1:4" ht="31.5">
      <c r="A504" s="1" t="s">
        <v>201</v>
      </c>
      <c r="B504" s="2">
        <v>7610080100</v>
      </c>
      <c r="C504" s="3">
        <v>240</v>
      </c>
      <c r="D504" s="4">
        <v>11487947.88</v>
      </c>
    </row>
    <row r="505" spans="1:4" ht="15.75">
      <c r="A505" s="1" t="s">
        <v>145</v>
      </c>
      <c r="B505" s="2">
        <v>7610080100</v>
      </c>
      <c r="C505" s="3">
        <v>800</v>
      </c>
      <c r="D505" s="4">
        <f>D506</f>
        <v>366124.12</v>
      </c>
    </row>
    <row r="506" spans="1:4" ht="15.75">
      <c r="A506" s="1" t="s">
        <v>155</v>
      </c>
      <c r="B506" s="2">
        <v>7610080100</v>
      </c>
      <c r="C506" s="3">
        <v>850</v>
      </c>
      <c r="D506" s="4">
        <v>366124.12</v>
      </c>
    </row>
    <row r="507" spans="1:4" ht="15.75">
      <c r="A507" s="1" t="s">
        <v>324</v>
      </c>
      <c r="B507" s="2">
        <v>7610071400</v>
      </c>
      <c r="C507" s="3"/>
      <c r="D507" s="4">
        <f>D508</f>
        <v>79992</v>
      </c>
    </row>
    <row r="508" spans="1:4" ht="31.5">
      <c r="A508" s="1" t="s">
        <v>196</v>
      </c>
      <c r="B508" s="2">
        <v>7610071400</v>
      </c>
      <c r="C508" s="3">
        <v>200</v>
      </c>
      <c r="D508" s="4">
        <f>D509</f>
        <v>79992</v>
      </c>
    </row>
    <row r="509" spans="1:4" ht="31.5">
      <c r="A509" s="1" t="s">
        <v>201</v>
      </c>
      <c r="B509" s="2">
        <v>7610071400</v>
      </c>
      <c r="C509" s="3">
        <v>240</v>
      </c>
      <c r="D509" s="4">
        <v>79992</v>
      </c>
    </row>
    <row r="510" spans="1:4" s="25" customFormat="1" ht="98.25" customHeight="1">
      <c r="A510" s="5" t="s">
        <v>247</v>
      </c>
      <c r="B510" s="6">
        <v>7610078240</v>
      </c>
      <c r="C510" s="7"/>
      <c r="D510" s="8">
        <f>D511</f>
        <v>29300</v>
      </c>
    </row>
    <row r="511" spans="1:4" ht="67.5" customHeight="1">
      <c r="A511" s="1" t="s">
        <v>245</v>
      </c>
      <c r="B511" s="2">
        <v>7610078240</v>
      </c>
      <c r="C511" s="3">
        <v>100</v>
      </c>
      <c r="D511" s="4">
        <f>D512</f>
        <v>29300</v>
      </c>
    </row>
    <row r="512" spans="1:4" ht="15.75">
      <c r="A512" s="1" t="s">
        <v>162</v>
      </c>
      <c r="B512" s="2">
        <v>7610078240</v>
      </c>
      <c r="C512" s="3" t="s">
        <v>34</v>
      </c>
      <c r="D512" s="4">
        <v>29300</v>
      </c>
    </row>
    <row r="513" spans="1:4" s="25" customFormat="1" ht="15.75">
      <c r="A513" s="5" t="s">
        <v>149</v>
      </c>
      <c r="B513" s="6" t="s">
        <v>95</v>
      </c>
      <c r="C513" s="7"/>
      <c r="D513" s="8">
        <f>D514+D517</f>
        <v>7194600</v>
      </c>
    </row>
    <row r="514" spans="1:4" s="25" customFormat="1" ht="96.75" customHeight="1">
      <c r="A514" s="5" t="s">
        <v>247</v>
      </c>
      <c r="B514" s="6" t="s">
        <v>96</v>
      </c>
      <c r="C514" s="7"/>
      <c r="D514" s="8">
        <f>D515</f>
        <v>4200</v>
      </c>
    </row>
    <row r="515" spans="1:4" ht="66.75" customHeight="1">
      <c r="A515" s="1" t="s">
        <v>245</v>
      </c>
      <c r="B515" s="2" t="s">
        <v>96</v>
      </c>
      <c r="C515" s="3">
        <v>100</v>
      </c>
      <c r="D515" s="4">
        <f>D516</f>
        <v>4200</v>
      </c>
    </row>
    <row r="516" spans="1:4" ht="15.75">
      <c r="A516" s="1" t="s">
        <v>162</v>
      </c>
      <c r="B516" s="2" t="s">
        <v>96</v>
      </c>
      <c r="C516" s="3" t="s">
        <v>34</v>
      </c>
      <c r="D516" s="4">
        <v>4200</v>
      </c>
    </row>
    <row r="517" spans="1:4" s="25" customFormat="1" ht="31.5">
      <c r="A517" s="5" t="s">
        <v>174</v>
      </c>
      <c r="B517" s="6" t="s">
        <v>97</v>
      </c>
      <c r="C517" s="7"/>
      <c r="D517" s="8">
        <f>D518+D520+D522</f>
        <v>7190400</v>
      </c>
    </row>
    <row r="518" spans="1:4" ht="65.25" customHeight="1">
      <c r="A518" s="1" t="s">
        <v>245</v>
      </c>
      <c r="B518" s="2" t="s">
        <v>97</v>
      </c>
      <c r="C518" s="3">
        <v>100</v>
      </c>
      <c r="D518" s="4">
        <f>D519</f>
        <v>5170073</v>
      </c>
    </row>
    <row r="519" spans="1:4" ht="15.75">
      <c r="A519" s="1" t="s">
        <v>162</v>
      </c>
      <c r="B519" s="2" t="s">
        <v>97</v>
      </c>
      <c r="C519" s="3" t="s">
        <v>34</v>
      </c>
      <c r="D519" s="4">
        <v>5170073</v>
      </c>
    </row>
    <row r="520" spans="1:4" ht="31.5">
      <c r="A520" s="1" t="s">
        <v>196</v>
      </c>
      <c r="B520" s="2" t="s">
        <v>97</v>
      </c>
      <c r="C520" s="3">
        <v>200</v>
      </c>
      <c r="D520" s="4">
        <f>D521</f>
        <v>1968327</v>
      </c>
    </row>
    <row r="521" spans="1:4" ht="31.5">
      <c r="A521" s="1" t="s">
        <v>201</v>
      </c>
      <c r="B521" s="2" t="s">
        <v>97</v>
      </c>
      <c r="C521" s="3">
        <v>240</v>
      </c>
      <c r="D521" s="4">
        <v>1968327</v>
      </c>
    </row>
    <row r="522" spans="1:4" ht="15.75">
      <c r="A522" s="1" t="s">
        <v>145</v>
      </c>
      <c r="B522" s="2" t="s">
        <v>97</v>
      </c>
      <c r="C522" s="3">
        <v>800</v>
      </c>
      <c r="D522" s="4">
        <f>D523</f>
        <v>52000</v>
      </c>
    </row>
    <row r="523" spans="1:4" ht="15.75">
      <c r="A523" s="1" t="s">
        <v>155</v>
      </c>
      <c r="B523" s="2" t="s">
        <v>97</v>
      </c>
      <c r="C523" s="3">
        <v>850</v>
      </c>
      <c r="D523" s="4">
        <v>52000</v>
      </c>
    </row>
    <row r="524" spans="1:4" s="25" customFormat="1" ht="15.75">
      <c r="A524" s="5" t="s">
        <v>152</v>
      </c>
      <c r="B524" s="6" t="s">
        <v>98</v>
      </c>
      <c r="C524" s="7"/>
      <c r="D524" s="8">
        <f>D525+D528</f>
        <v>17244700</v>
      </c>
    </row>
    <row r="525" spans="1:4" s="25" customFormat="1" ht="97.5" customHeight="1">
      <c r="A525" s="5" t="s">
        <v>247</v>
      </c>
      <c r="B525" s="6" t="s">
        <v>99</v>
      </c>
      <c r="C525" s="7"/>
      <c r="D525" s="8">
        <f>D526</f>
        <v>24700</v>
      </c>
    </row>
    <row r="526" spans="1:4" ht="65.25" customHeight="1">
      <c r="A526" s="1" t="s">
        <v>245</v>
      </c>
      <c r="B526" s="2" t="s">
        <v>99</v>
      </c>
      <c r="C526" s="3">
        <v>100</v>
      </c>
      <c r="D526" s="4">
        <f>D527</f>
        <v>24700</v>
      </c>
    </row>
    <row r="527" spans="1:4" ht="15.75">
      <c r="A527" s="1" t="s">
        <v>162</v>
      </c>
      <c r="B527" s="2" t="s">
        <v>99</v>
      </c>
      <c r="C527" s="3" t="s">
        <v>34</v>
      </c>
      <c r="D527" s="4">
        <v>24700</v>
      </c>
    </row>
    <row r="528" spans="1:4" s="25" customFormat="1" ht="31.5">
      <c r="A528" s="5" t="s">
        <v>174</v>
      </c>
      <c r="B528" s="6" t="s">
        <v>100</v>
      </c>
      <c r="C528" s="7"/>
      <c r="D528" s="8">
        <f>D529+D531+D533</f>
        <v>17220000</v>
      </c>
    </row>
    <row r="529" spans="1:4" ht="66" customHeight="1">
      <c r="A529" s="1" t="s">
        <v>245</v>
      </c>
      <c r="B529" s="2" t="s">
        <v>100</v>
      </c>
      <c r="C529" s="3">
        <v>100</v>
      </c>
      <c r="D529" s="4">
        <f>D530</f>
        <v>14958688.64</v>
      </c>
    </row>
    <row r="530" spans="1:4" ht="15.75">
      <c r="A530" s="1" t="s">
        <v>162</v>
      </c>
      <c r="B530" s="2" t="s">
        <v>100</v>
      </c>
      <c r="C530" s="3" t="s">
        <v>34</v>
      </c>
      <c r="D530" s="4">
        <v>14958688.64</v>
      </c>
    </row>
    <row r="531" spans="1:4" ht="31.5">
      <c r="A531" s="1" t="s">
        <v>196</v>
      </c>
      <c r="B531" s="2" t="s">
        <v>100</v>
      </c>
      <c r="C531" s="3">
        <v>200</v>
      </c>
      <c r="D531" s="4">
        <f>D532</f>
        <v>2221311.36</v>
      </c>
    </row>
    <row r="532" spans="1:4" ht="31.5">
      <c r="A532" s="1" t="s">
        <v>201</v>
      </c>
      <c r="B532" s="2" t="s">
        <v>100</v>
      </c>
      <c r="C532" s="3">
        <v>240</v>
      </c>
      <c r="D532" s="4">
        <v>2221311.36</v>
      </c>
    </row>
    <row r="533" spans="1:4" ht="15.75">
      <c r="A533" s="1" t="s">
        <v>145</v>
      </c>
      <c r="B533" s="2" t="s">
        <v>100</v>
      </c>
      <c r="C533" s="3">
        <v>800</v>
      </c>
      <c r="D533" s="4">
        <f>D534</f>
        <v>40000</v>
      </c>
    </row>
    <row r="534" spans="1:4" ht="15.75">
      <c r="A534" s="1" t="s">
        <v>155</v>
      </c>
      <c r="B534" s="2" t="s">
        <v>100</v>
      </c>
      <c r="C534" s="3">
        <v>850</v>
      </c>
      <c r="D534" s="4">
        <v>40000</v>
      </c>
    </row>
    <row r="535" spans="1:4" ht="31.5">
      <c r="A535" s="5" t="s">
        <v>171</v>
      </c>
      <c r="B535" s="6" t="s">
        <v>101</v>
      </c>
      <c r="C535" s="7"/>
      <c r="D535" s="8">
        <f>D541+D544+D549+D563+D572+D554+D552+D557+D536+D569</f>
        <v>72888346.74</v>
      </c>
    </row>
    <row r="536" spans="1:4" s="25" customFormat="1" ht="15.75">
      <c r="A536" s="5" t="s">
        <v>324</v>
      </c>
      <c r="B536" s="6">
        <v>7700071400</v>
      </c>
      <c r="C536" s="7"/>
      <c r="D536" s="8">
        <f>D537+D539</f>
        <v>377130.61</v>
      </c>
    </row>
    <row r="537" spans="1:4" ht="31.5">
      <c r="A537" s="1" t="s">
        <v>196</v>
      </c>
      <c r="B537" s="2">
        <v>7700071400</v>
      </c>
      <c r="C537" s="3">
        <v>200</v>
      </c>
      <c r="D537" s="4">
        <f>D538</f>
        <v>97130.61</v>
      </c>
    </row>
    <row r="538" spans="1:4" ht="31.5">
      <c r="A538" s="1" t="s">
        <v>201</v>
      </c>
      <c r="B538" s="2">
        <v>7700071400</v>
      </c>
      <c r="C538" s="3">
        <v>240</v>
      </c>
      <c r="D538" s="4">
        <v>97130.61</v>
      </c>
    </row>
    <row r="539" spans="1:4" ht="31.5">
      <c r="A539" s="1" t="s">
        <v>205</v>
      </c>
      <c r="B539" s="2">
        <v>7700071400</v>
      </c>
      <c r="C539" s="3">
        <v>600</v>
      </c>
      <c r="D539" s="4">
        <v>280000</v>
      </c>
    </row>
    <row r="540" spans="1:4" ht="15.75">
      <c r="A540" s="1" t="s">
        <v>148</v>
      </c>
      <c r="B540" s="2">
        <v>7700071400</v>
      </c>
      <c r="C540" s="3">
        <v>610</v>
      </c>
      <c r="D540" s="4">
        <f>280000</f>
        <v>280000</v>
      </c>
    </row>
    <row r="541" spans="1:4" s="25" customFormat="1" ht="31.5">
      <c r="A541" s="5" t="s">
        <v>183</v>
      </c>
      <c r="B541" s="6" t="s">
        <v>102</v>
      </c>
      <c r="C541" s="7"/>
      <c r="D541" s="8">
        <f>D542</f>
        <v>25000</v>
      </c>
    </row>
    <row r="542" spans="1:4" ht="31.5">
      <c r="A542" s="1" t="s">
        <v>196</v>
      </c>
      <c r="B542" s="2" t="s">
        <v>102</v>
      </c>
      <c r="C542" s="3">
        <v>200</v>
      </c>
      <c r="D542" s="4">
        <v>25000</v>
      </c>
    </row>
    <row r="543" spans="1:4" ht="31.5">
      <c r="A543" s="1" t="s">
        <v>201</v>
      </c>
      <c r="B543" s="2" t="s">
        <v>102</v>
      </c>
      <c r="C543" s="3">
        <v>240</v>
      </c>
      <c r="D543" s="4">
        <v>25000</v>
      </c>
    </row>
    <row r="544" spans="1:4" s="25" customFormat="1" ht="47.25">
      <c r="A544" s="5" t="s">
        <v>228</v>
      </c>
      <c r="B544" s="6" t="s">
        <v>103</v>
      </c>
      <c r="C544" s="7"/>
      <c r="D544" s="8">
        <f>D545+D547</f>
        <v>64716800</v>
      </c>
    </row>
    <row r="545" spans="1:4" ht="31.5">
      <c r="A545" s="1" t="s">
        <v>196</v>
      </c>
      <c r="B545" s="2" t="s">
        <v>103</v>
      </c>
      <c r="C545" s="3">
        <v>200</v>
      </c>
      <c r="D545" s="4">
        <f>D546</f>
        <v>900000</v>
      </c>
    </row>
    <row r="546" spans="1:4" ht="31.5">
      <c r="A546" s="1" t="s">
        <v>201</v>
      </c>
      <c r="B546" s="2" t="s">
        <v>103</v>
      </c>
      <c r="C546" s="3">
        <v>240</v>
      </c>
      <c r="D546" s="4">
        <v>900000</v>
      </c>
    </row>
    <row r="547" spans="1:4" ht="15.75">
      <c r="A547" s="1" t="s">
        <v>161</v>
      </c>
      <c r="B547" s="2" t="s">
        <v>103</v>
      </c>
      <c r="C547" s="3">
        <v>300</v>
      </c>
      <c r="D547" s="4">
        <f>D548</f>
        <v>63816800</v>
      </c>
    </row>
    <row r="548" spans="1:4" ht="31.5">
      <c r="A548" s="1" t="s">
        <v>184</v>
      </c>
      <c r="B548" s="2" t="s">
        <v>103</v>
      </c>
      <c r="C548" s="3">
        <v>320</v>
      </c>
      <c r="D548" s="4">
        <v>63816800</v>
      </c>
    </row>
    <row r="549" spans="1:4" s="25" customFormat="1" ht="63">
      <c r="A549" s="5" t="s">
        <v>241</v>
      </c>
      <c r="B549" s="6" t="s">
        <v>104</v>
      </c>
      <c r="C549" s="7"/>
      <c r="D549" s="8">
        <f>D550</f>
        <v>900</v>
      </c>
    </row>
    <row r="550" spans="1:4" ht="15.75">
      <c r="A550" s="1" t="s">
        <v>145</v>
      </c>
      <c r="B550" s="2" t="s">
        <v>104</v>
      </c>
      <c r="C550" s="3">
        <v>800</v>
      </c>
      <c r="D550" s="4">
        <v>900</v>
      </c>
    </row>
    <row r="551" spans="1:4" ht="47.25">
      <c r="A551" s="1" t="s">
        <v>236</v>
      </c>
      <c r="B551" s="2" t="s">
        <v>104</v>
      </c>
      <c r="C551" s="3" t="s">
        <v>123</v>
      </c>
      <c r="D551" s="4">
        <v>900</v>
      </c>
    </row>
    <row r="552" spans="1:4" s="25" customFormat="1" ht="36" customHeight="1">
      <c r="A552" s="31" t="s">
        <v>326</v>
      </c>
      <c r="B552" s="6">
        <v>7700081200</v>
      </c>
      <c r="C552" s="7"/>
      <c r="D552" s="8">
        <f>D553</f>
        <v>190000</v>
      </c>
    </row>
    <row r="553" spans="1:4" ht="31.5">
      <c r="A553" s="1" t="s">
        <v>185</v>
      </c>
      <c r="B553" s="2">
        <v>7700081200</v>
      </c>
      <c r="C553" s="3">
        <v>400</v>
      </c>
      <c r="D553" s="4">
        <v>190000</v>
      </c>
    </row>
    <row r="554" spans="1:4" s="25" customFormat="1" ht="36" customHeight="1">
      <c r="A554" s="31" t="s">
        <v>321</v>
      </c>
      <c r="B554" s="6">
        <v>7700080900</v>
      </c>
      <c r="C554" s="7"/>
      <c r="D554" s="8">
        <f>D555</f>
        <v>1063320</v>
      </c>
    </row>
    <row r="555" spans="1:4" ht="15.75">
      <c r="A555" s="1" t="s">
        <v>145</v>
      </c>
      <c r="B555" s="2">
        <v>7700080900</v>
      </c>
      <c r="C555" s="3">
        <v>800</v>
      </c>
      <c r="D555" s="4">
        <f>D556</f>
        <v>1063320</v>
      </c>
    </row>
    <row r="556" spans="1:4" ht="47.25">
      <c r="A556" s="1" t="s">
        <v>236</v>
      </c>
      <c r="B556" s="2">
        <v>7700080900</v>
      </c>
      <c r="C556" s="3">
        <v>810</v>
      </c>
      <c r="D556" s="4">
        <v>1063320</v>
      </c>
    </row>
    <row r="557" spans="1:4" s="25" customFormat="1" ht="31.5">
      <c r="A557" s="31" t="s">
        <v>338</v>
      </c>
      <c r="B557" s="6" t="s">
        <v>339</v>
      </c>
      <c r="C557" s="7"/>
      <c r="D557" s="8">
        <f>D558+D560</f>
        <v>557296.13</v>
      </c>
    </row>
    <row r="558" spans="1:4" s="25" customFormat="1" ht="31.5">
      <c r="A558" s="1" t="s">
        <v>196</v>
      </c>
      <c r="B558" s="2" t="s">
        <v>339</v>
      </c>
      <c r="C558" s="3">
        <v>200</v>
      </c>
      <c r="D558" s="4">
        <f>D559</f>
        <v>447116.13</v>
      </c>
    </row>
    <row r="559" spans="1:4" s="25" customFormat="1" ht="31.5">
      <c r="A559" s="1" t="s">
        <v>201</v>
      </c>
      <c r="B559" s="2" t="s">
        <v>339</v>
      </c>
      <c r="C559" s="3">
        <v>240</v>
      </c>
      <c r="D559" s="4">
        <v>447116.13</v>
      </c>
    </row>
    <row r="560" spans="1:4" ht="15.75">
      <c r="A560" s="30" t="s">
        <v>145</v>
      </c>
      <c r="B560" s="2" t="s">
        <v>339</v>
      </c>
      <c r="C560" s="3" t="s">
        <v>122</v>
      </c>
      <c r="D560" s="4">
        <f>D561+D562</f>
        <v>110180</v>
      </c>
    </row>
    <row r="561" spans="1:4" ht="47.25">
      <c r="A561" s="1" t="s">
        <v>236</v>
      </c>
      <c r="B561" s="2" t="s">
        <v>339</v>
      </c>
      <c r="C561" s="3">
        <v>810</v>
      </c>
      <c r="D561" s="4">
        <v>100980</v>
      </c>
    </row>
    <row r="562" spans="1:4" ht="15.75">
      <c r="A562" s="30" t="s">
        <v>307</v>
      </c>
      <c r="B562" s="2" t="s">
        <v>339</v>
      </c>
      <c r="C562" s="3">
        <v>830</v>
      </c>
      <c r="D562" s="4">
        <v>9200</v>
      </c>
    </row>
    <row r="563" spans="1:4" s="25" customFormat="1" ht="15.75">
      <c r="A563" s="5" t="s">
        <v>156</v>
      </c>
      <c r="B563" s="6" t="s">
        <v>105</v>
      </c>
      <c r="C563" s="7"/>
      <c r="D563" s="8">
        <f>D564</f>
        <v>2479200</v>
      </c>
    </row>
    <row r="564" spans="1:4" ht="15.75">
      <c r="A564" s="1" t="s">
        <v>161</v>
      </c>
      <c r="B564" s="2" t="s">
        <v>105</v>
      </c>
      <c r="C564" s="3">
        <v>300</v>
      </c>
      <c r="D564" s="4">
        <f>D565</f>
        <v>2479200</v>
      </c>
    </row>
    <row r="565" spans="1:4" ht="31.5">
      <c r="A565" s="1" t="s">
        <v>184</v>
      </c>
      <c r="B565" s="2" t="s">
        <v>105</v>
      </c>
      <c r="C565" s="3">
        <v>320</v>
      </c>
      <c r="D565" s="4">
        <v>2479200</v>
      </c>
    </row>
    <row r="566" spans="1:4" ht="15.75" hidden="1">
      <c r="A566" s="1"/>
      <c r="B566" s="2"/>
      <c r="C566" s="3"/>
      <c r="D566" s="4"/>
    </row>
    <row r="567" spans="1:4" ht="15.75" hidden="1">
      <c r="A567" s="1"/>
      <c r="B567" s="2"/>
      <c r="C567" s="3"/>
      <c r="D567" s="4"/>
    </row>
    <row r="568" spans="1:4" ht="15.75" hidden="1">
      <c r="A568" s="1"/>
      <c r="B568" s="2"/>
      <c r="C568" s="3"/>
      <c r="D568" s="4"/>
    </row>
    <row r="569" spans="1:4" ht="49.5" customHeight="1">
      <c r="A569" s="5" t="s">
        <v>354</v>
      </c>
      <c r="B569" s="6">
        <v>7700086300</v>
      </c>
      <c r="C569" s="7"/>
      <c r="D569" s="8">
        <f>D570</f>
        <v>50000</v>
      </c>
    </row>
    <row r="570" spans="1:4" ht="15.75">
      <c r="A570" s="1" t="s">
        <v>161</v>
      </c>
      <c r="B570" s="2">
        <v>7700086300</v>
      </c>
      <c r="C570" s="3">
        <v>300</v>
      </c>
      <c r="D570" s="4">
        <f>D571</f>
        <v>50000</v>
      </c>
    </row>
    <row r="571" spans="1:4" ht="15.75">
      <c r="A571" s="1" t="s">
        <v>323</v>
      </c>
      <c r="B571" s="2">
        <v>7700086300</v>
      </c>
      <c r="C571" s="3">
        <v>360</v>
      </c>
      <c r="D571" s="4">
        <v>50000</v>
      </c>
    </row>
    <row r="572" spans="1:4" s="25" customFormat="1" ht="47.25">
      <c r="A572" s="5" t="s">
        <v>308</v>
      </c>
      <c r="B572" s="6" t="s">
        <v>106</v>
      </c>
      <c r="C572" s="7"/>
      <c r="D572" s="8">
        <f>D573</f>
        <v>3428700</v>
      </c>
    </row>
    <row r="573" spans="1:4" ht="31.5">
      <c r="A573" s="1" t="s">
        <v>185</v>
      </c>
      <c r="B573" s="2" t="s">
        <v>106</v>
      </c>
      <c r="C573" s="3">
        <v>400</v>
      </c>
      <c r="D573" s="4">
        <f>D574</f>
        <v>3428700</v>
      </c>
    </row>
    <row r="574" spans="1:4" ht="15.75">
      <c r="A574" s="1" t="s">
        <v>143</v>
      </c>
      <c r="B574" s="2" t="s">
        <v>106</v>
      </c>
      <c r="C574" s="3">
        <v>410</v>
      </c>
      <c r="D574" s="4">
        <v>3428700</v>
      </c>
    </row>
    <row r="575" spans="1:4" ht="31.5">
      <c r="A575" s="5" t="s">
        <v>170</v>
      </c>
      <c r="B575" s="6" t="s">
        <v>107</v>
      </c>
      <c r="C575" s="7"/>
      <c r="D575" s="8">
        <f>D576+D580+D590+D597</f>
        <v>39878549.5</v>
      </c>
    </row>
    <row r="576" spans="1:4" s="25" customFormat="1" ht="15.75">
      <c r="A576" s="5" t="s">
        <v>126</v>
      </c>
      <c r="B576" s="6" t="s">
        <v>108</v>
      </c>
      <c r="C576" s="7"/>
      <c r="D576" s="8">
        <f>D577</f>
        <v>3873600</v>
      </c>
    </row>
    <row r="577" spans="1:4" s="25" customFormat="1" ht="15.75">
      <c r="A577" s="5" t="s">
        <v>160</v>
      </c>
      <c r="B577" s="6" t="s">
        <v>109</v>
      </c>
      <c r="C577" s="7"/>
      <c r="D577" s="8">
        <f>D578</f>
        <v>3873600</v>
      </c>
    </row>
    <row r="578" spans="1:4" ht="15.75">
      <c r="A578" s="1" t="s">
        <v>144</v>
      </c>
      <c r="B578" s="2" t="s">
        <v>109</v>
      </c>
      <c r="C578" s="3">
        <v>500</v>
      </c>
      <c r="D578" s="4">
        <f>D579</f>
        <v>3873600</v>
      </c>
    </row>
    <row r="579" spans="1:4" ht="15.75">
      <c r="A579" s="1" t="s">
        <v>126</v>
      </c>
      <c r="B579" s="2" t="s">
        <v>109</v>
      </c>
      <c r="C579" s="3">
        <v>510</v>
      </c>
      <c r="D579" s="4">
        <v>3873600</v>
      </c>
    </row>
    <row r="580" spans="1:4" s="25" customFormat="1" ht="15.75">
      <c r="A580" s="5" t="s">
        <v>128</v>
      </c>
      <c r="B580" s="6">
        <v>7820000000</v>
      </c>
      <c r="C580" s="7"/>
      <c r="D580" s="8">
        <f>D581</f>
        <v>26427134</v>
      </c>
    </row>
    <row r="581" spans="1:4" s="25" customFormat="1" ht="15.75">
      <c r="A581" s="5" t="s">
        <v>157</v>
      </c>
      <c r="B581" s="6" t="s">
        <v>110</v>
      </c>
      <c r="C581" s="7"/>
      <c r="D581" s="8">
        <f>D582+D584+D587</f>
        <v>26427134</v>
      </c>
    </row>
    <row r="582" spans="1:4" ht="15.75">
      <c r="A582" s="1" t="s">
        <v>144</v>
      </c>
      <c r="B582" s="2" t="s">
        <v>110</v>
      </c>
      <c r="C582" s="3">
        <v>500</v>
      </c>
      <c r="D582" s="4">
        <f>D583</f>
        <v>12081000</v>
      </c>
    </row>
    <row r="583" spans="1:4" ht="15.75">
      <c r="A583" s="1" t="s">
        <v>128</v>
      </c>
      <c r="B583" s="2" t="s">
        <v>110</v>
      </c>
      <c r="C583" s="3">
        <v>520</v>
      </c>
      <c r="D583" s="4">
        <v>12081000</v>
      </c>
    </row>
    <row r="584" spans="1:4" ht="79.5" customHeight="1">
      <c r="A584" s="5" t="s">
        <v>309</v>
      </c>
      <c r="B584" s="6">
        <v>7820009502</v>
      </c>
      <c r="C584" s="7"/>
      <c r="D584" s="8">
        <f>D585</f>
        <v>7808600.72</v>
      </c>
    </row>
    <row r="585" spans="1:4" ht="15.75">
      <c r="A585" s="1" t="s">
        <v>144</v>
      </c>
      <c r="B585" s="2">
        <v>7820009502</v>
      </c>
      <c r="C585" s="3">
        <v>500</v>
      </c>
      <c r="D585" s="4">
        <f>D586</f>
        <v>7808600.72</v>
      </c>
    </row>
    <row r="586" spans="1:4" ht="15.75">
      <c r="A586" s="1" t="s">
        <v>128</v>
      </c>
      <c r="B586" s="2">
        <v>7820009502</v>
      </c>
      <c r="C586" s="3">
        <v>520</v>
      </c>
      <c r="D586" s="4">
        <v>7808600.72</v>
      </c>
    </row>
    <row r="587" spans="1:4" ht="79.5" customHeight="1">
      <c r="A587" s="5" t="s">
        <v>309</v>
      </c>
      <c r="B587" s="6">
        <v>7820009602</v>
      </c>
      <c r="C587" s="7"/>
      <c r="D587" s="8">
        <f>D588</f>
        <v>6537533.28</v>
      </c>
    </row>
    <row r="588" spans="1:4" ht="15.75">
      <c r="A588" s="1" t="s">
        <v>144</v>
      </c>
      <c r="B588" s="2">
        <v>7820009602</v>
      </c>
      <c r="C588" s="3">
        <v>500</v>
      </c>
      <c r="D588" s="4">
        <f>D589</f>
        <v>6537533.28</v>
      </c>
    </row>
    <row r="589" spans="1:4" ht="15.75">
      <c r="A589" s="1" t="s">
        <v>128</v>
      </c>
      <c r="B589" s="2">
        <v>7820009602</v>
      </c>
      <c r="C589" s="3">
        <v>520</v>
      </c>
      <c r="D589" s="4">
        <v>6537533.28</v>
      </c>
    </row>
    <row r="590" spans="1:4" s="25" customFormat="1" ht="15.75">
      <c r="A590" s="5" t="s">
        <v>130</v>
      </c>
      <c r="B590" s="6">
        <v>7830000000</v>
      </c>
      <c r="C590" s="7"/>
      <c r="D590" s="8">
        <f>D591+D594</f>
        <v>2361100</v>
      </c>
    </row>
    <row r="591" spans="1:4" s="25" customFormat="1" ht="31.5">
      <c r="A591" s="5" t="s">
        <v>207</v>
      </c>
      <c r="B591" s="6" t="s">
        <v>111</v>
      </c>
      <c r="C591" s="7"/>
      <c r="D591" s="8">
        <f>D592</f>
        <v>1548600</v>
      </c>
    </row>
    <row r="592" spans="1:4" ht="15.75">
      <c r="A592" s="1" t="s">
        <v>144</v>
      </c>
      <c r="B592" s="2" t="s">
        <v>111</v>
      </c>
      <c r="C592" s="3">
        <v>500</v>
      </c>
      <c r="D592" s="4">
        <f>D593</f>
        <v>1548600</v>
      </c>
    </row>
    <row r="593" spans="1:4" ht="15.75">
      <c r="A593" s="1" t="s">
        <v>130</v>
      </c>
      <c r="B593" s="2" t="s">
        <v>111</v>
      </c>
      <c r="C593" s="3" t="s">
        <v>68</v>
      </c>
      <c r="D593" s="4">
        <v>1548600</v>
      </c>
    </row>
    <row r="594" spans="1:4" s="25" customFormat="1" ht="31.5">
      <c r="A594" s="5" t="s">
        <v>193</v>
      </c>
      <c r="B594" s="6" t="s">
        <v>112</v>
      </c>
      <c r="C594" s="7"/>
      <c r="D594" s="8">
        <v>812500</v>
      </c>
    </row>
    <row r="595" spans="1:4" ht="15.75">
      <c r="A595" s="1" t="s">
        <v>144</v>
      </c>
      <c r="B595" s="2" t="s">
        <v>112</v>
      </c>
      <c r="C595" s="3">
        <v>500</v>
      </c>
      <c r="D595" s="4">
        <v>812500</v>
      </c>
    </row>
    <row r="596" spans="1:4" ht="15.75">
      <c r="A596" s="1" t="s">
        <v>130</v>
      </c>
      <c r="B596" s="2" t="s">
        <v>112</v>
      </c>
      <c r="C596" s="3" t="s">
        <v>68</v>
      </c>
      <c r="D596" s="4">
        <v>812500</v>
      </c>
    </row>
    <row r="597" spans="1:4" s="25" customFormat="1" ht="15.75">
      <c r="A597" s="5" t="s">
        <v>147</v>
      </c>
      <c r="B597" s="6" t="s">
        <v>113</v>
      </c>
      <c r="C597" s="7"/>
      <c r="D597" s="8">
        <f>D601+D604+D607+D610+D613+D598</f>
        <v>7216715.5</v>
      </c>
    </row>
    <row r="598" spans="1:4" s="25" customFormat="1" ht="15.75">
      <c r="A598" s="5" t="s">
        <v>324</v>
      </c>
      <c r="B598" s="6">
        <v>7840071400</v>
      </c>
      <c r="C598" s="7"/>
      <c r="D598" s="8">
        <f>D599</f>
        <v>1185562.9</v>
      </c>
    </row>
    <row r="599" spans="1:4" s="25" customFormat="1" ht="15.75">
      <c r="A599" s="1" t="s">
        <v>144</v>
      </c>
      <c r="B599" s="2">
        <v>7840071400</v>
      </c>
      <c r="C599" s="3">
        <v>500</v>
      </c>
      <c r="D599" s="4">
        <f>D600</f>
        <v>1185562.9</v>
      </c>
    </row>
    <row r="600" spans="1:4" s="25" customFormat="1" ht="15.75">
      <c r="A600" s="1" t="s">
        <v>146</v>
      </c>
      <c r="B600" s="2">
        <v>7840071400</v>
      </c>
      <c r="C600" s="3" t="s">
        <v>69</v>
      </c>
      <c r="D600" s="4">
        <f>1000000+185562.9</f>
        <v>1185562.9</v>
      </c>
    </row>
    <row r="601" spans="1:4" s="25" customFormat="1" ht="47.25">
      <c r="A601" s="5" t="s">
        <v>302</v>
      </c>
      <c r="B601" s="6" t="s">
        <v>114</v>
      </c>
      <c r="C601" s="7"/>
      <c r="D601" s="8">
        <f>D602</f>
        <v>1344852.6</v>
      </c>
    </row>
    <row r="602" spans="1:4" ht="15.75">
      <c r="A602" s="1" t="s">
        <v>144</v>
      </c>
      <c r="B602" s="2" t="s">
        <v>114</v>
      </c>
      <c r="C602" s="3">
        <v>500</v>
      </c>
      <c r="D602" s="4">
        <f>D603</f>
        <v>1344852.6</v>
      </c>
    </row>
    <row r="603" spans="1:4" ht="15.75">
      <c r="A603" s="1" t="s">
        <v>146</v>
      </c>
      <c r="B603" s="2" t="s">
        <v>114</v>
      </c>
      <c r="C603" s="3" t="s">
        <v>69</v>
      </c>
      <c r="D603" s="4">
        <v>1344852.6</v>
      </c>
    </row>
    <row r="604" spans="1:4" s="25" customFormat="1" ht="65.25" customHeight="1">
      <c r="A604" s="5" t="s">
        <v>243</v>
      </c>
      <c r="B604" s="6" t="s">
        <v>115</v>
      </c>
      <c r="C604" s="7"/>
      <c r="D604" s="8">
        <f>D605</f>
        <v>12000</v>
      </c>
    </row>
    <row r="605" spans="1:4" ht="15.75">
      <c r="A605" s="1" t="s">
        <v>144</v>
      </c>
      <c r="B605" s="2" t="s">
        <v>115</v>
      </c>
      <c r="C605" s="3">
        <v>500</v>
      </c>
      <c r="D605" s="4">
        <f>D606</f>
        <v>12000</v>
      </c>
    </row>
    <row r="606" spans="1:4" ht="15.75">
      <c r="A606" s="1" t="s">
        <v>146</v>
      </c>
      <c r="B606" s="2" t="s">
        <v>115</v>
      </c>
      <c r="C606" s="3" t="s">
        <v>69</v>
      </c>
      <c r="D606" s="4">
        <v>12000</v>
      </c>
    </row>
    <row r="607" spans="1:4" s="25" customFormat="1" ht="31.5">
      <c r="A607" s="5" t="s">
        <v>198</v>
      </c>
      <c r="B607" s="6" t="s">
        <v>116</v>
      </c>
      <c r="C607" s="7"/>
      <c r="D607" s="8">
        <f>D608</f>
        <v>102000</v>
      </c>
    </row>
    <row r="608" spans="1:4" ht="15.75">
      <c r="A608" s="1" t="s">
        <v>144</v>
      </c>
      <c r="B608" s="2" t="s">
        <v>116</v>
      </c>
      <c r="C608" s="3">
        <v>500</v>
      </c>
      <c r="D608" s="4">
        <f>D609</f>
        <v>102000</v>
      </c>
    </row>
    <row r="609" spans="1:4" ht="15.75">
      <c r="A609" s="1" t="s">
        <v>146</v>
      </c>
      <c r="B609" s="2" t="s">
        <v>116</v>
      </c>
      <c r="C609" s="3">
        <v>540</v>
      </c>
      <c r="D609" s="4">
        <v>102000</v>
      </c>
    </row>
    <row r="610" spans="1:4" s="25" customFormat="1" ht="31.5">
      <c r="A610" s="5" t="s">
        <v>200</v>
      </c>
      <c r="B610" s="6" t="s">
        <v>117</v>
      </c>
      <c r="C610" s="7"/>
      <c r="D610" s="8">
        <f>D611</f>
        <v>3052300</v>
      </c>
    </row>
    <row r="611" spans="1:4" ht="15.75">
      <c r="A611" s="1" t="s">
        <v>144</v>
      </c>
      <c r="B611" s="2" t="s">
        <v>117</v>
      </c>
      <c r="C611" s="3">
        <v>500</v>
      </c>
      <c r="D611" s="4">
        <f>D612</f>
        <v>3052300</v>
      </c>
    </row>
    <row r="612" spans="1:4" ht="15.75">
      <c r="A612" s="1" t="s">
        <v>146</v>
      </c>
      <c r="B612" s="2" t="s">
        <v>117</v>
      </c>
      <c r="C612" s="3" t="s">
        <v>69</v>
      </c>
      <c r="D612" s="4">
        <v>3052300</v>
      </c>
    </row>
    <row r="613" spans="1:4" s="25" customFormat="1" ht="48.75" customHeight="1">
      <c r="A613" s="5" t="s">
        <v>304</v>
      </c>
      <c r="B613" s="6">
        <v>7840088100</v>
      </c>
      <c r="C613" s="7"/>
      <c r="D613" s="8">
        <f>D614</f>
        <v>1520000</v>
      </c>
    </row>
    <row r="614" spans="1:4" ht="15.75">
      <c r="A614" s="1" t="s">
        <v>144</v>
      </c>
      <c r="B614" s="2">
        <v>7840088100</v>
      </c>
      <c r="C614" s="3">
        <v>500</v>
      </c>
      <c r="D614" s="4">
        <f>D615</f>
        <v>1520000</v>
      </c>
    </row>
    <row r="615" spans="1:4" ht="15.75">
      <c r="A615" s="1" t="s">
        <v>146</v>
      </c>
      <c r="B615" s="2">
        <v>7840088100</v>
      </c>
      <c r="C615" s="3" t="s">
        <v>69</v>
      </c>
      <c r="D615" s="4">
        <v>1520000</v>
      </c>
    </row>
    <row r="616" spans="1:4" ht="15.75">
      <c r="A616" s="5" t="s">
        <v>258</v>
      </c>
      <c r="B616" s="6" t="s">
        <v>118</v>
      </c>
      <c r="C616" s="7"/>
      <c r="D616" s="8">
        <f>D617+D620+D623</f>
        <v>14562496.29</v>
      </c>
    </row>
    <row r="617" spans="1:4" s="25" customFormat="1" ht="106.5" customHeight="1">
      <c r="A617" s="5" t="s">
        <v>298</v>
      </c>
      <c r="B617" s="6" t="s">
        <v>119</v>
      </c>
      <c r="C617" s="7"/>
      <c r="D617" s="8">
        <f>D618</f>
        <v>1569700</v>
      </c>
    </row>
    <row r="618" spans="1:4" ht="31.5">
      <c r="A618" s="1" t="s">
        <v>196</v>
      </c>
      <c r="B618" s="2" t="s">
        <v>119</v>
      </c>
      <c r="C618" s="3">
        <v>200</v>
      </c>
      <c r="D618" s="4">
        <f>D619</f>
        <v>1569700</v>
      </c>
    </row>
    <row r="619" spans="1:4" ht="31.5">
      <c r="A619" s="1" t="s">
        <v>201</v>
      </c>
      <c r="B619" s="2" t="s">
        <v>119</v>
      </c>
      <c r="C619" s="3">
        <v>240</v>
      </c>
      <c r="D619" s="4">
        <v>1569700</v>
      </c>
    </row>
    <row r="620" spans="1:4" s="25" customFormat="1" ht="132.75" customHeight="1">
      <c r="A620" s="5" t="s">
        <v>299</v>
      </c>
      <c r="B620" s="6" t="s">
        <v>120</v>
      </c>
      <c r="C620" s="7"/>
      <c r="D620" s="8">
        <f>D621</f>
        <v>4032881.29</v>
      </c>
    </row>
    <row r="621" spans="1:4" ht="31.5">
      <c r="A621" s="1" t="s">
        <v>196</v>
      </c>
      <c r="B621" s="2" t="s">
        <v>120</v>
      </c>
      <c r="C621" s="3">
        <v>200</v>
      </c>
      <c r="D621" s="4">
        <f>D622</f>
        <v>4032881.29</v>
      </c>
    </row>
    <row r="622" spans="1:4" ht="31.5">
      <c r="A622" s="1" t="s">
        <v>201</v>
      </c>
      <c r="B622" s="2" t="s">
        <v>120</v>
      </c>
      <c r="C622" s="3">
        <v>240</v>
      </c>
      <c r="D622" s="4">
        <v>4032881.29</v>
      </c>
    </row>
    <row r="623" spans="1:4" s="25" customFormat="1" ht="149.25" customHeight="1">
      <c r="A623" s="5" t="s">
        <v>300</v>
      </c>
      <c r="B623" s="6" t="s">
        <v>121</v>
      </c>
      <c r="C623" s="7"/>
      <c r="D623" s="8">
        <f>D624</f>
        <v>8959915</v>
      </c>
    </row>
    <row r="624" spans="1:4" ht="15.75">
      <c r="A624" s="1" t="s">
        <v>144</v>
      </c>
      <c r="B624" s="2" t="s">
        <v>121</v>
      </c>
      <c r="C624" s="3">
        <v>500</v>
      </c>
      <c r="D624" s="4">
        <f>D625</f>
        <v>8959915</v>
      </c>
    </row>
    <row r="625" spans="1:4" ht="15.75">
      <c r="A625" s="1" t="s">
        <v>146</v>
      </c>
      <c r="B625" s="2" t="s">
        <v>121</v>
      </c>
      <c r="C625" s="3" t="s">
        <v>69</v>
      </c>
      <c r="D625" s="4">
        <v>8959915</v>
      </c>
    </row>
    <row r="626" spans="1:4" ht="15.75">
      <c r="A626" s="35" t="s">
        <v>301</v>
      </c>
      <c r="B626" s="36"/>
      <c r="C626" s="37"/>
      <c r="D626" s="8">
        <f>D7+D409</f>
        <v>864086245.8499999</v>
      </c>
    </row>
    <row r="627" spans="1:4" ht="15.75">
      <c r="A627" s="26"/>
      <c r="B627" s="27"/>
      <c r="C627" s="28"/>
      <c r="D627" s="28"/>
    </row>
  </sheetData>
  <mergeCells count="3">
    <mergeCell ref="B1:D1"/>
    <mergeCell ref="A3:D3"/>
    <mergeCell ref="A626:C626"/>
  </mergeCells>
  <printOptions/>
  <pageMargins left="0.65" right="0.393700787401575" top="0.31" bottom="0.35" header="0.17" footer="0.17"/>
  <pageSetup fitToHeight="0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MENSHAKOVA</cp:lastModifiedBy>
  <cp:lastPrinted>2017-05-16T11:08:12Z</cp:lastPrinted>
  <dcterms:modified xsi:type="dcterms:W3CDTF">2017-09-12T10:40:25Z</dcterms:modified>
  <cp:category/>
  <cp:version/>
  <cp:contentType/>
  <cp:contentStatus/>
</cp:coreProperties>
</file>