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00" windowWidth="2958" windowHeight="1285" activeTab="0"/>
  </bookViews>
  <sheets>
    <sheet name="Приложение 6" sheetId="1" r:id="rId1"/>
  </sheets>
  <definedNames>
    <definedName name="_xlnm.Print_Titles" localSheetId="0">'Приложение 6'!$5:$6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<sst xmlns="http://schemas.openxmlformats.org/spreadsheetml/2006/main" count="1256" uniqueCount="392">
  <si>
    <t>0100000000</t>
  </si>
  <si>
    <t>0100078320</t>
  </si>
  <si>
    <t>0100078620</t>
  </si>
  <si>
    <t>0100078650</t>
  </si>
  <si>
    <t>0100080020</t>
  </si>
  <si>
    <t>0100085410</t>
  </si>
  <si>
    <t>0100085420</t>
  </si>
  <si>
    <t>0100085430</t>
  </si>
  <si>
    <t>0100085510</t>
  </si>
  <si>
    <t>0100085520</t>
  </si>
  <si>
    <t>0100085530</t>
  </si>
  <si>
    <t>0200000000</t>
  </si>
  <si>
    <t>0300000000</t>
  </si>
  <si>
    <t>0300080100</t>
  </si>
  <si>
    <t>0300082010</t>
  </si>
  <si>
    <t>0300082040</t>
  </si>
  <si>
    <t>0300082070</t>
  </si>
  <si>
    <t>0400000000</t>
  </si>
  <si>
    <t>0400080020</t>
  </si>
  <si>
    <t>0500000000</t>
  </si>
  <si>
    <t>0600000000</t>
  </si>
  <si>
    <t>0700000000</t>
  </si>
  <si>
    <t>0700081510</t>
  </si>
  <si>
    <t>0700081520</t>
  </si>
  <si>
    <t>1000000000</t>
  </si>
  <si>
    <t>1000087010</t>
  </si>
  <si>
    <t>110</t>
  </si>
  <si>
    <t>120</t>
  </si>
  <si>
    <t>1200000000</t>
  </si>
  <si>
    <t>1400000000</t>
  </si>
  <si>
    <t>1400083330</t>
  </si>
  <si>
    <t>1500000000</t>
  </si>
  <si>
    <t>1500080020</t>
  </si>
  <si>
    <t>1500083510</t>
  </si>
  <si>
    <t>1500083520</t>
  </si>
  <si>
    <t>1500083530</t>
  </si>
  <si>
    <t>1500083540</t>
  </si>
  <si>
    <t>1500083550</t>
  </si>
  <si>
    <t>1600000000</t>
  </si>
  <si>
    <t>1600083410</t>
  </si>
  <si>
    <t>1600083420</t>
  </si>
  <si>
    <t>1700000000</t>
  </si>
  <si>
    <t>1700085810</t>
  </si>
  <si>
    <t>1700085820</t>
  </si>
  <si>
    <t>1700085830</t>
  </si>
  <si>
    <t>1700085840</t>
  </si>
  <si>
    <t>1700085850</t>
  </si>
  <si>
    <t>1700085880</t>
  </si>
  <si>
    <t>1800000000</t>
  </si>
  <si>
    <t>1800082020</t>
  </si>
  <si>
    <t>1800082030</t>
  </si>
  <si>
    <t>1800082050</t>
  </si>
  <si>
    <t>1900000000</t>
  </si>
  <si>
    <t>530</t>
  </si>
  <si>
    <t>540</t>
  </si>
  <si>
    <t>600</t>
  </si>
  <si>
    <t>630</t>
  </si>
  <si>
    <t>7000000000</t>
  </si>
  <si>
    <t>7000080010</t>
  </si>
  <si>
    <t>7100000000</t>
  </si>
  <si>
    <t>7100080020</t>
  </si>
  <si>
    <t>7220000000</t>
  </si>
  <si>
    <t>7220080030</t>
  </si>
  <si>
    <t>7300000000</t>
  </si>
  <si>
    <t>7310000000</t>
  </si>
  <si>
    <t>7310078690</t>
  </si>
  <si>
    <t>7310078710</t>
  </si>
  <si>
    <t>7310080020</t>
  </si>
  <si>
    <t>7320000000</t>
  </si>
  <si>
    <t>7320080020</t>
  </si>
  <si>
    <t>7400000000</t>
  </si>
  <si>
    <t>7400080100</t>
  </si>
  <si>
    <t>7500000000</t>
  </si>
  <si>
    <t>7500080500</t>
  </si>
  <si>
    <t>7600000000</t>
  </si>
  <si>
    <t>7610000000</t>
  </si>
  <si>
    <t>7620000000</t>
  </si>
  <si>
    <t>7620078240</t>
  </si>
  <si>
    <t>7620080100</t>
  </si>
  <si>
    <t>7630000000</t>
  </si>
  <si>
    <t>7630078240</t>
  </si>
  <si>
    <t>7630080100</t>
  </si>
  <si>
    <t>7700000000</t>
  </si>
  <si>
    <t>7700086200</t>
  </si>
  <si>
    <t>77000R0820</t>
  </si>
  <si>
    <t>7800000000</t>
  </si>
  <si>
    <t>7810000000</t>
  </si>
  <si>
    <t>7810078010</t>
  </si>
  <si>
    <t>7820088010</t>
  </si>
  <si>
    <t>7830051180</t>
  </si>
  <si>
    <t>7830078680</t>
  </si>
  <si>
    <t>7840000000</t>
  </si>
  <si>
    <t>7840088020</t>
  </si>
  <si>
    <t>7840088050</t>
  </si>
  <si>
    <t>7840088060</t>
  </si>
  <si>
    <t>7840088090</t>
  </si>
  <si>
    <t>7900000000</t>
  </si>
  <si>
    <t>7900083600</t>
  </si>
  <si>
    <t>7900088080</t>
  </si>
  <si>
    <t>800</t>
  </si>
  <si>
    <t>850</t>
  </si>
  <si>
    <t>870</t>
  </si>
  <si>
    <t>Дотации</t>
  </si>
  <si>
    <t>Подписка</t>
  </si>
  <si>
    <t>Субсидии</t>
  </si>
  <si>
    <t>Стипендии</t>
  </si>
  <si>
    <t>Субвенции</t>
  </si>
  <si>
    <t>010008И210</t>
  </si>
  <si>
    <t>010008И220</t>
  </si>
  <si>
    <t>010008И230</t>
  </si>
  <si>
    <t>010008И240</t>
  </si>
  <si>
    <t>010008Ш110</t>
  </si>
  <si>
    <t>010008Ш120</t>
  </si>
  <si>
    <t>010008Ш130</t>
  </si>
  <si>
    <t>010008Ш140</t>
  </si>
  <si>
    <t>010008Ш160</t>
  </si>
  <si>
    <t>010008Ш170</t>
  </si>
  <si>
    <t>Резервные средства</t>
  </si>
  <si>
    <t>Бюджетные инвестиции</t>
  </si>
  <si>
    <t>Межбюджетные трансферты</t>
  </si>
  <si>
    <t>Иные бюджетные ассигнования</t>
  </si>
  <si>
    <t>Иные межбюджетные трансферты</t>
  </si>
  <si>
    <t>Прочие межбюджетные трансфеты</t>
  </si>
  <si>
    <t>Субсидии бюджетным учреждениям</t>
  </si>
  <si>
    <t>Обеспечение деятельности музеев</t>
  </si>
  <si>
    <t>Субсидии автономным учреждениям</t>
  </si>
  <si>
    <t>Мероприятия в области образования</t>
  </si>
  <si>
    <t>Обеспечение деятельности библиотек</t>
  </si>
  <si>
    <t>Реализация образовательных программ</t>
  </si>
  <si>
    <t>Информационно-пропагандистская работа</t>
  </si>
  <si>
    <t>Уплата налогов, сборов и иных платежей</t>
  </si>
  <si>
    <t>Софинансирование вопросов местного значения</t>
  </si>
  <si>
    <t>Обеспечение деятельности учреждений культуры</t>
  </si>
  <si>
    <t>Выравнивание бюджетной обеспеченности поселений</t>
  </si>
  <si>
    <t>Социальное обеспечение и иные выплаты населению</t>
  </si>
  <si>
    <t>Расходы на выплаты персоналу казенных учреждений</t>
  </si>
  <si>
    <t>Расходы на содержание контрольно-счетных органов</t>
  </si>
  <si>
    <t>Обеспечение деятельности контрольно-счетной палаты</t>
  </si>
  <si>
    <t>Проведение районных мероприятий и акций для молодежи</t>
  </si>
  <si>
    <t>Расходы на содержание главы муниципального образования</t>
  </si>
  <si>
    <t>Резервный фонд администрации муниципального образования</t>
  </si>
  <si>
    <t>Обеспечение деятельности органов местного самоуправления</t>
  </si>
  <si>
    <t>Межбюджетные трансферты бюджетам муниципальных образований</t>
  </si>
  <si>
    <t>Непрограмные расходы, не отнесенные к другим целевым статьям</t>
  </si>
  <si>
    <t>Обеспечение деятельности учреждений культурно-досугового типа</t>
  </si>
  <si>
    <t>Осуществление государственных полномочий в сфере охраны труда</t>
  </si>
  <si>
    <t>Расходы на обеспечение деятельности подведомственных учреждений</t>
  </si>
  <si>
    <t>Реализация мероприятий, направленных на поддержку молодых семей</t>
  </si>
  <si>
    <t>Обеспечение безопасных условий движения автотранспорта и пешеходов</t>
  </si>
  <si>
    <t>Обеспечение деятельности учреждений по хозяйственному обслуживанию</t>
  </si>
  <si>
    <t>Расходы на выплаты персоналу государственных (муниципальных) органов</t>
  </si>
  <si>
    <t>Организация осуществления перевозок пассажиров и багажа водным транспортом</t>
  </si>
  <si>
    <t>Осуществление государственных полномочий по формированию торгового реестра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</si>
  <si>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</si>
  <si>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государственной (муниципальной) собственности</t>
  </si>
  <si>
    <t>Развитие территориального общественного самоуправления Архангельской области</t>
  </si>
  <si>
    <t>Стипендии Главы муниципального образования "Холмогорский муниципальный район"</t>
  </si>
  <si>
    <t>Расходы на содержание органов местного самоуправления и обеспечение их функций</t>
  </si>
  <si>
    <t>Расходы на содержание органов местного самоуправления и обеспечения их функций</t>
  </si>
  <si>
    <t>Организация и проведение мероприятий по доступности отдыха и оздоровления детей</t>
  </si>
  <si>
    <t>Осуществление государственных полномочий в сфере административных правонарушений</t>
  </si>
  <si>
    <t>Инвентаризация, оформление документов технического учета муниципального имущества</t>
  </si>
  <si>
    <t>Организация осуществления перевозок пассажиров и багажа автомобильным транспортом</t>
  </si>
  <si>
    <t>Закупка товаров, работ и услуг для обеспечения государственных (муниципальных) нужд</t>
  </si>
  <si>
    <t>Мероприятия в сфере противодействия коррупции в границах муниципального образования</t>
  </si>
  <si>
    <t>Осуществление полномочий по организации ритуальных услуг и содержание мест захоронения</t>
  </si>
  <si>
    <t>Реализация проектов в сфере государственной молодежной политики (на конкурсной основе)</t>
  </si>
  <si>
    <t>Осуществление полномочий по организации и осуществлению деятельности по жилищному фонду</t>
  </si>
  <si>
    <t>Иные закупки товаров, работ и услуг для обеспечения государственных (муниципальных) нужд</t>
  </si>
  <si>
    <t>Предупреждение и ликвидация чрезвычайных ситуаций, проведение аварийно-спасательных работ</t>
  </si>
  <si>
    <t>Резервный фонд администрации муниципального образования "Холмогорский муниципальный район"</t>
  </si>
  <si>
    <t>Обеспечение деятельности Главы муниципального образования "Холмогорский муниципальный район"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</si>
  <si>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</si>
  <si>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подведомственных учреждений на оплату коммунальных услуг</t>
  </si>
  <si>
    <t>Осуществление первичного воинского учета на территориях, где отсутствуют военные комиссариаты</t>
  </si>
  <si>
    <t>Оценка права аренды и права собственности объектов, находящихся в муниципальной собственности</t>
  </si>
  <si>
    <t>Расходы на обеспечение деятельности подведомственных учреждений на оплату труда с начислениями</t>
  </si>
  <si>
    <t>Расходы на питание детей с ограниченными возможностями зроровья в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</si>
  <si>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</si>
  <si>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Участие представителей Холмогорского района в областных и региональных мероприятиях для молодежи</t>
  </si>
  <si>
    <t>Услуги по оценке рыночной стоимости и права аренды земельных участков для предоставления на торгах</t>
  </si>
  <si>
    <t>Обеспечение деятельности Администрации муниципального образования "Холмогорский муниципальный район"</t>
  </si>
  <si>
    <t>Расходы на обеспечение деятельности подведомственных учреждений на оплату прочих неучтенных расходов</t>
  </si>
  <si>
    <t>Обеспечение деятельности Собрания депутатов муниципального образования "Холмогорский муниципальный район"</t>
  </si>
  <si>
    <t>Муниципальная программа "Реализация молодежной и семейной политики в Холмогорском районе (2016-2020 годы)"</t>
  </si>
  <si>
    <t>Предоставление единовременной выплаты молодым специалистам в сфере образования, в связи с поступлением на работу</t>
  </si>
  <si>
    <t>Расходы на предоставление льгот по родительской плате за присмотр и уход за детьми в образовательных организациях</t>
  </si>
  <si>
    <t>Расходы на обеспечение деятельности подведомственных учреждений на уплату налога на имущество и транспортного налога</t>
  </si>
  <si>
    <t>Примии Главы муниципального образования "Холмогорский муниципальный район" способным и одаренным учащимся образовательных учреждений</t>
  </si>
  <si>
    <t>Межевание границ земельных участков (кадастровые работы), сфрмированных в целях предоставления гражданам , имеющих трех и более детей</t>
  </si>
  <si>
    <t>Организация и проведение районных конкурсов профессионального мастерства педагогических и руководящих работников образовательных учреждений</t>
  </si>
  <si>
    <t>Муниципальная программа "Поддержка социально ориентированных некоммерческих организаций Холмогорского муниципального района на 2016-2018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</si>
  <si>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</si>
  <si>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кадастровых работ по земельным участкам, уточнение границ земельных участков под объектами недвижимости, находящимися в муниципальной собственности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</si>
  <si>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</si>
  <si>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</si>
  <si>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Осуществление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</si>
  <si>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Расходы на обеспечение деятельности подведомственных учреждений на оплату труда с начислениями обслуживающего персонала в общеобразовательных организациях и дошкольных группах в структуре школ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</si>
  <si>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</si>
  <si>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государственных полномочий по регистрации и учету граждан, имеющих право нав получение жилищных субсидий в связи с переселением из районов Крайнего Севера и приравненных к ним местностей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</si>
  <si>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в сельских неселенных пунктах, рабочих поселках (поселках городского типа)</t>
  </si>
  <si>
    <t>010008И000</t>
  </si>
  <si>
    <t>Учреждения по внешкольной работе с детьми (детские школы искусств)</t>
  </si>
  <si>
    <t>Школы-детские сады, школы начальные, неполные средние и средние</t>
  </si>
  <si>
    <t>010008Ш000</t>
  </si>
  <si>
    <t xml:space="preserve">Наименование </t>
  </si>
  <si>
    <t>Целевая статья</t>
  </si>
  <si>
    <t>Сумма, рублей</t>
  </si>
  <si>
    <t>I. МУНИЦИПАЛЬНЫЕ ПРОГРАММЫ МУНИЦИПАЛЬНОГО ОБРАЗОВАНИЯ "ХОЛМОГОРСКИЙ МУНИЦИПАЛЬНЫЙ РАЙОН"</t>
  </si>
  <si>
    <t>Вид расхода</t>
  </si>
  <si>
    <t>II.  НЕПРОГРАМНЫЕ НАПРАВЛЕНИЯ ДЕЯТЕЛЬНОСТИ</t>
  </si>
  <si>
    <t>Непрограммные расходы дорожного фонда</t>
  </si>
  <si>
    <t>Ремонт объектов муниципальной собственности</t>
  </si>
  <si>
    <t>Проведение культурно-досуговых мероприятий</t>
  </si>
  <si>
    <t>Участие в областных и межрегиональных мероприятиях</t>
  </si>
  <si>
    <t>Проведение ремонтно-строительных работ</t>
  </si>
  <si>
    <t>Комплектование книжного фонда</t>
  </si>
  <si>
    <t>Муниципальная программа "Развитие культурного потенциала Холмогорского муниципального района на 2017-2021 годы"</t>
  </si>
  <si>
    <t>Приобретение учебно-методических, наглядно-демонстрационных, информационно-раздаточных материалов для обеспечения безопасности населения на водных объектах</t>
  </si>
  <si>
    <t>Софинансирование расходных обязательств с главами сельских поселений МО "Холмогорский муниципальный район" по содержанию, ремонту и строительству источников наружного противопожарного водоснабжения</t>
  </si>
  <si>
    <t>Муниципальная программа "Защита населения от чрезвычайных ситуаций природного и техногенного характера, обеспечение пожарной безопасности и безопасности людей на водных объектах, на территории муниципального образования "Холмогорский муниципальный район" на 2017-2021 годы"</t>
  </si>
  <si>
    <t>Муниципальная программа "Обеспечение жильем молодых семей Холмогорского муниципального района (2017-2020 годы)"</t>
  </si>
  <si>
    <t>Муниципальная программа "Развитие территориального общественного самоуправления в Холмогорском муниципальном районе (2017-2020 годы)"</t>
  </si>
  <si>
    <t>Организация и проведение мероприятий по стимулированию органов местного самоуправления, органов ТОС и активистов ТОС</t>
  </si>
  <si>
    <t>Организация и проведение обучающих семинаров для представителей ТОС и муниципальных служащих</t>
  </si>
  <si>
    <t>Проведение официальных физкультурных мероприятий и спортивных мероприятий  Холмогорского района, подготовка и участие в областных и всероссийских  спортивных соревнованиях</t>
  </si>
  <si>
    <t>Муниципальная программа "Строительство и капитальный ремонт объектов муниципальной собствености на 2017-2021 годы"</t>
  </si>
  <si>
    <t>Обеспечение территории Холмогорского района документами территориального планирования</t>
  </si>
  <si>
    <t>Муниципальная программа "Развитие земельно-имущественных отношений в муниципальном образовании "Холмогорский муниципальный район" на 2017-2021 годы"</t>
  </si>
  <si>
    <t>Муниципальная программа "Развитие транспортной системы МО "Холмогорский муниципальный район" на 2017-2021 годы"</t>
  </si>
  <si>
    <t>Ремонт речных судов находящихся в эксплуатации администрации МО «Холмогорский муниципальный район»</t>
  </si>
  <si>
    <t>Муниципальная программа "Развитие туризма в Холмогорском муниципальном районе на 2017-2021 годы"</t>
  </si>
  <si>
    <t>ВСЕГО  РАСХОДОВ:</t>
  </si>
  <si>
    <t>Осуществление полномочий по муниципальному земельному контролю и на выполнение некоторых функций в области земельных отношений</t>
  </si>
  <si>
    <t>Муниципальная программа "Развитие образования Холмогорского муниципального района на 2017-2021 годы"</t>
  </si>
  <si>
    <t>Межбюджетные трансферты на поддержку муниципальных образований (сельских поселений) на территории которых осуществляется продажа земельных участков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</si>
  <si>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неселенных пунктах, рабочих поселках (поселках городского типа)</t>
  </si>
  <si>
    <t>Исполнение судебных актов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</si>
  <si>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</si>
  <si>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Укрепление материально-технической базы</t>
  </si>
  <si>
    <t xml:space="preserve">Комплектование книжных фондов общедоступных библиотек муниципальных образований </t>
  </si>
  <si>
    <t>Поддержка отрасли культуры</t>
  </si>
  <si>
    <t>02001L5190</t>
  </si>
  <si>
    <t>Государственная поддержка лучших работников муниципальных учреждений культуры</t>
  </si>
  <si>
    <t>Премии и гранты</t>
  </si>
  <si>
    <t>Государственная поддержка лучших муниципальных учреждений культуры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</si>
  <si>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</si>
  <si>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02000L5580</t>
  </si>
  <si>
    <t>Возврат задолженности прошлых лет по исполнительному листу ФС 011617660 от 07.12.2016 года</t>
  </si>
  <si>
    <t>Иные выплаты населению</t>
  </si>
  <si>
    <t>Резервный фонд Правительства Архангельской области</t>
  </si>
  <si>
    <t>Текущие ремонты образовательных организаций</t>
  </si>
  <si>
    <t>Мероприятия по реализации молодежной и семейной политики в Холмогорском районе</t>
  </si>
  <si>
    <t>Улучшение жилищных условий граждан, проживающих в сельской местности</t>
  </si>
  <si>
    <t>Обеспечение жильем в сельской местности молодых семей и молодых специалистов</t>
  </si>
  <si>
    <t>Исполнение судебных актов к казне муниципального образования</t>
  </si>
  <si>
    <t>7700080910</t>
  </si>
  <si>
    <t>Реализация проектов и мероприятий, направленных на профилактику ассоциальных проявлений в молодежной среде</t>
  </si>
  <si>
    <t>010Ф0R0970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</si>
  <si>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</si>
  <si>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</si>
  <si>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деятельности Финансового управления администрации муниципального образования "Холмогорский муниципальный район"</t>
  </si>
  <si>
    <t>Субсидии на мероприятия подпрограммы "Обеспечение жильем молодых семей" федеральной целевой программы "Жилище" на 2015-2020 годы (областной бюджет)</t>
  </si>
  <si>
    <t>Выплаты гражданам, удостоенным звания "Почетный гражданин муниципального образования "Холмогорский муниципальный район"</t>
  </si>
  <si>
    <t>Резервные средства для финансового обеспечения повышения оплаты труда с начислениями органам местного самоуправления</t>
  </si>
  <si>
    <t>Иные бюджетнве ассигнования</t>
  </si>
  <si>
    <t>Расходы на содержание органов местного самоуправления и обеспечение их функций в части оплаты коммунальных услуг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</si>
  <si>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</si>
  <si>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Корректировка ПСД и строительство второй очереди КОС в с.Холмогоры</t>
  </si>
  <si>
    <t>Проведение мероприятий патриотической направленности</t>
  </si>
  <si>
    <t>Дорожная деятельность в отношении автомобильных дорог местного значения вне границ (в границах)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(в границах) населенных пунктов в границах муниципального района и обеспечение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</si>
  <si>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</si>
  <si>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Мероприятия в сфере социальной политики осуществляемые органами местного самоуправления</t>
  </si>
  <si>
    <t>Расходы на обеспечение деятельности подведомственных учреждений на уплату земельного налога</t>
  </si>
  <si>
    <t>010008Ш180</t>
  </si>
  <si>
    <t>Расходы на оснащение столовых (пищеблоков) общеобразовательных организаций современным технологическим оборудованием</t>
  </si>
  <si>
    <t>010008Ш190</t>
  </si>
  <si>
    <t>Расходы на обеспечение деятельности подведомственных учреждений в части софинансирования повышения средней заработной платы учреждениям дополнительного образования</t>
  </si>
  <si>
    <t>010008И211</t>
  </si>
  <si>
    <t>010008И280</t>
  </si>
  <si>
    <t>Обсуществление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</si>
  <si>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Проведение огнезащитной обработки сгораемых строительных конструкций</t>
  </si>
  <si>
    <t>Муниципальная программа "Устойчивое развитие сельских территорий Холмогорского района на 2018-2020 годы"</t>
  </si>
  <si>
    <t>Межбюджетные трансферты на осуществление полномочий в сфере дорожной деятельности в части содержания  автомобильных дорог местного значения в границах поселения и обеспечения безопасности дорожного движения на них, включая создание и обеспечение функционирования парковок (парковочных мест) , а также осуществление иных полномочий в области использования автомобильных дорог и осуществления дорожной деятельности</t>
  </si>
  <si>
    <t>Муниципальная программа "Формирование современной городской среды муниципального образования "Холмогорский муниципальный район"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</si>
  <si>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</si>
  <si>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</si>
  <si>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02000S8570</t>
  </si>
  <si>
    <t>Проведение мероприятий по подключению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</si>
  <si>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Мероприятия по реализации приоритетных проектов в сфере туризма</t>
  </si>
  <si>
    <t>20000S8550</t>
  </si>
  <si>
    <t>Реализация мероприятий по ремонту муниципальных дошкольных образовательных организаций</t>
  </si>
  <si>
    <t>Мероприятие по поддержке укрепления  и развития кадрового потенциала АПК района</t>
  </si>
  <si>
    <t>Обеспечение мер первичной пожарной безопасности</t>
  </si>
  <si>
    <t>Монтаж и ремонт систем автоматической пожарной безопасности</t>
  </si>
  <si>
    <t>Реализация мероприятий по обеспечению жильем молодых семей</t>
  </si>
  <si>
    <t>06000R4970</t>
  </si>
  <si>
    <t>Мероприятия по развитию физической культуры и спорта в муниципальных образованиях (Обустройство плоскостных спортивных сооружений муниципальных образований)</t>
  </si>
  <si>
    <t>Общественно значимые культурные мероприятия в рамках проекта "ЛЮБО-ДОРОГО"</t>
  </si>
  <si>
    <t>02000S8360</t>
  </si>
  <si>
    <t>05005L5670</t>
  </si>
  <si>
    <t>05004L5670</t>
  </si>
  <si>
    <t xml:space="preserve">Поддержка отрасли культуры </t>
  </si>
  <si>
    <t>07000S8420</t>
  </si>
  <si>
    <t>10006S8520</t>
  </si>
  <si>
    <t>17000S8530</t>
  </si>
  <si>
    <t>21000S3670</t>
  </si>
  <si>
    <t>Реализация мероприятий по улучшению жилищных условий граждан, проживвающих в сельской местности, в том числе молодых семей и молодых специалистов</t>
  </si>
  <si>
    <t>Распределение бюджетных ассигнований на реализацию муниципальных программ муниципального образования "Холмогорский муниципальный район" и непрограммных направлений деятельности на 2019 год</t>
  </si>
  <si>
    <t>Организация и проведение районных конкурсов профессионального мастерства образовательных организаций</t>
  </si>
  <si>
    <t>Оснащение образовательных организаций специальными транспортными средствами для перевозки детей</t>
  </si>
  <si>
    <t>Ремонт автотранспортных средств образовательных организаций, осуществляющих перевозку детей</t>
  </si>
  <si>
    <t>01000L0271</t>
  </si>
  <si>
    <t>Мероприятия по созданию в дошкольных образовательных организациях,  общеобразовательных организациях, организациях дополнительного образования детей условий для получения детьми-инвалмдами качественного образования, осуществляемые в рамках государственной прпограммы Архангельской области "Развитие образования и науки Архангельской области (2013-2025 годы)"</t>
  </si>
  <si>
    <t>010008Ш121</t>
  </si>
  <si>
    <t>Расходы на обеспечение деятельности подведомственных учреждений на оплату кредиторской задолженности по коммунальным услугам</t>
  </si>
  <si>
    <t>01000S8330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</si>
  <si>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</si>
  <si>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Финансовое обеспечение деятельности матросов спасателей спасательных постов на водных объектах</t>
  </si>
  <si>
    <t>Участие в региональных и общероссийских мероприятиях в сфере развития ТОС</t>
  </si>
  <si>
    <t>Издание и тиражирование информационных материалов по ТОС</t>
  </si>
  <si>
    <t>Муниципальная программа "Поддержка и развитие субъектов малого и среднего предпринимательства в МО "Холмогорский муниципальный район" на 2019-2021 годы"</t>
  </si>
  <si>
    <t>Проведение конкурса "Лучший по профессии" среди участковых уполномоченных полиции, с учетом мнения глав МО</t>
  </si>
  <si>
    <t>Муниципальная программа "Развитие жилищного строительства в муниципальном образовании "Холмогорский муниципальный район" на 2019-2024 годы"</t>
  </si>
  <si>
    <t>Обеспечение земельных участков, предоставляемых многодетным семьям, транспортной инфраструктурой</t>
  </si>
  <si>
    <t>Строительство многоэтажных жилых домов (в целях переселения граждан из жилых помещений, признанных аварийными и подлежащими сносу)</t>
  </si>
  <si>
    <t>Исполнение судебных актов к администрации муниципального образования "Холмогорский мунициипальный район"</t>
  </si>
  <si>
    <t>790007812Д</t>
  </si>
  <si>
    <t>Софинансирование дорожной деятельности в отношении автомобилльных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неселенных пунктов, осуществляемых за счет бюджетных ассигнований муниципальных дорожных фондов (дорожный фонд Архангельской области)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</si>
  <si>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несовершенолетних и защите их прав</t>
  </si>
  <si>
    <t>Муниципальная программа "Физическая культура и спорт Холмогорского муниципального района на 2019-2022 годы"</t>
  </si>
  <si>
    <t>Выполнение кадастровых работ по земельным участкам, уточнение границ земельных участков на которых расположены общественные кладбища</t>
  </si>
  <si>
    <t>02002L5190</t>
  </si>
  <si>
    <t>02003L5190</t>
  </si>
  <si>
    <t>Муниципальная программа "Профилактика правонарушений на территории Холмогорского муниципального района на 2019-2021 годы"</t>
  </si>
  <si>
    <t>Муниципальная программа "Поддержка социально ориентированных некоммерческих организаций Холмогорского муниципального района на 2019-2021 годы"</t>
  </si>
  <si>
    <t>Выплата пенсии за выслугу лет лицам, замещавшим муниципальные должности и должности муниципальной службы</t>
  </si>
  <si>
    <t>Разработка проектно-сметной документации с проведением экспертизы на объекты водоснабжения</t>
  </si>
  <si>
    <t>Актуализация схем теплоснабжения</t>
  </si>
  <si>
    <t>10007S8520</t>
  </si>
  <si>
    <t>Мероприятия по развитию физической культуры и спорта в муниципальных образованиях (Обустройство объектов городской инфраструктуры, парковых и рекреационных зон)</t>
  </si>
  <si>
    <t>Расходы на содержание органов местного самоуправления и обеспечение их функций в части уплаты земельного налога</t>
  </si>
  <si>
    <t>Реализация общественно-значимых культурных мероприятий в рамках празднования 90-летия Холмогорского района</t>
  </si>
  <si>
    <t>Разработка обснования инвестиций, осуществляемых в инвестиционный проект по 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</t>
  </si>
  <si>
    <t>Проведение технологического и ценового аудита обоснования инвестиций, осуществляемых в инвестиционные проекты по созданию объектов капитального строительства, в отношении которых планируется заключение контрактов, предметом которых является одновременно выполнение работ по проектированию, строительству и вводу в эксплуатацию объектов капитального строительства</t>
  </si>
  <si>
    <t>Муниципальная программа "Развитие сельского хозяйства Холмогорского муниципального района на 2017-2021 годы"</t>
  </si>
  <si>
    <t>Ремонт кровли здания МБОУ "Емецкая средняя школа имени Н.М.Рубцова"</t>
  </si>
  <si>
    <t>Укрепление материально-технической базы муниципальных домов культуры и их филиалов</t>
  </si>
  <si>
    <t>02008L4670</t>
  </si>
  <si>
    <t>Ремонтные работы (текущий ремонт) в отношении зданий муниципальных домов культуры и их филиалов</t>
  </si>
  <si>
    <t>02009L4670</t>
  </si>
  <si>
    <t>Приобретение книг для муниципальных библиотек</t>
  </si>
  <si>
    <t>Выполнение инженерных изысканий д.Антониево-Сийский Монастырь МО "Емецкое"</t>
  </si>
  <si>
    <t>Реализация программ формирования современной городской среды</t>
  </si>
  <si>
    <t>210F255550</t>
  </si>
  <si>
    <t xml:space="preserve">Проведение мероприятий по подключению библиотек к информационно-телекоммуникационной сети "Интернет" </t>
  </si>
  <si>
    <t>Обучение членов КЧС и ОПБ,членов комиссии ПУФ, членов эвакоприемной комисисси, инструкторов (консультантов) органов местного самокправления</t>
  </si>
  <si>
    <t>Установка ограждений территорий муниципальных образовательных организаций</t>
  </si>
  <si>
    <t>010Е250970</t>
  </si>
  <si>
    <t>01000S8170</t>
  </si>
  <si>
    <t>Оснащение образовательных организаций Архангельской области специальными транспортными средствами для перевозки детей</t>
  </si>
  <si>
    <t>02000S6820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</si>
  <si>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</si>
  <si>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Обеспечение устойчивого развития сельских территорий</t>
  </si>
  <si>
    <t>Подготовка и утверждение проекта планировки территории д.Антониево-Сийский Монастырь МО "Емецкое"</t>
  </si>
  <si>
    <t>14000S6810</t>
  </si>
  <si>
    <t>Ремонт зданий муниципальных учреждений культуры</t>
  </si>
  <si>
    <t>Разработка научно-проектной документации для дальнейшей реставрации на объекте культурного наследия регионального значения</t>
  </si>
  <si>
    <t>240F309502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</si>
  <si>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</si>
  <si>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240F309602</t>
  </si>
  <si>
    <t>240F383680</t>
  </si>
  <si>
    <t>Проектирование, строительство и ввод в эксплуатацию объектов капитального строительства</t>
  </si>
  <si>
    <t>Софинансирование расходов сельских поселений на проведение выборов в Совет депутатов муниципального образования</t>
  </si>
  <si>
    <t>79000S875Д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</si>
  <si>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</si>
  <si>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Субсидии на грантовую поддержку местных инициатив граждан, проживающих в сельской местности</t>
  </si>
  <si>
    <t>17011L5670</t>
  </si>
  <si>
    <t>14000S6740</t>
  </si>
  <si>
    <t xml:space="preserve">Приложение № 6  
к  решению Собрания депутатов муниципального образования  "Холмогорский муниципальный район"  от ___сентября 2019 года № ___ 
«Приложение №7
 к решение Собрания депутатов муниципального образования "Холмогорский муниципальный район" от 20 декабря 2018 года № 26» 
</t>
  </si>
  <si>
    <t>Установка ограждений территории муниципальных образовательных организаций</t>
  </si>
  <si>
    <t>01000S6720</t>
  </si>
  <si>
    <t>Софинансирование расходных сельских поселений на отопление гаражныхбоксов для пожарныхавтомобилей территориальных подразделений добровольной пожарной охраны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</si>
  <si>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</si>
  <si>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Разработка проектно-сметной документации с проведением госэкспертизы для строительства станции биологической очистки сточных вод в с.Холмогоры</t>
  </si>
  <si>
    <t>Аварийно-востановительные работы трансформаторной подстанции № 2 в п.Почтовое</t>
  </si>
  <si>
    <t>Приобретение трактора ДТ-75 для осуществления дорожной деятельности</t>
  </si>
  <si>
    <t>Мероприятия по реализации молодежной политики в муниципальных образованиях</t>
  </si>
  <si>
    <t>Реализация муниципальных программ поддержки социально ориентированных некоммерческих организаций</t>
  </si>
  <si>
    <t>19000S8410</t>
  </si>
  <si>
    <t>Денежные взыскания (штрафы) за нарушение условий соглашения</t>
  </si>
  <si>
    <t>Взносы в уставный фонд муниципального унитарного предприятий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</si>
</sst>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"/>
    <numFmt numFmtId="165" formatCode="000"/>
    <numFmt numFmtId="166" formatCode="#,##0.00;[Red]\-#,##0.00;0.00"/>
    <numFmt numFmtId="167" formatCode="0000000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164" fontId="3" fillId="0" borderId="1" xfId="0" applyNumberFormat="1" applyFont="1" applyFill="1" applyBorder="1" applyAlignment="1" applyProtection="1">
      <alignment vertical="top" wrapText="1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vertical="top" wrapText="1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 applyProtection="1">
      <alignment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4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vertical="top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Fill="1" applyBorder="1" applyAlignment="1" applyProtection="1">
      <alignment vertical="top" wrapText="1"/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7" fontId="4" fillId="0" borderId="1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Fill="1"/>
    <xf numFmtId="0" fontId="3" fillId="0" borderId="0" xfId="0" applyFont="1" applyFill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vertical="top" wrapText="1"/>
    </xf>
    <xf numFmtId="165" fontId="3" fillId="0" borderId="1" xfId="0" applyNumberFormat="1" applyFont="1" applyFill="1" applyBorder="1" applyAlignment="1" applyProtection="1">
      <alignment vertical="top" wrapText="1"/>
      <protection hidden="1"/>
    </xf>
    <xf numFmtId="165" fontId="4" fillId="0" borderId="1" xfId="0" applyNumberFormat="1" applyFont="1" applyFill="1" applyBorder="1" applyAlignment="1" applyProtection="1">
      <alignment vertical="top" wrapText="1"/>
      <protection hidden="1"/>
    </xf>
    <xf numFmtId="164" fontId="4" fillId="2" borderId="1" xfId="0" applyNumberFormat="1" applyFont="1" applyFill="1" applyBorder="1" applyAlignment="1" applyProtection="1">
      <alignment vertical="top" wrapText="1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vertical="top" wrapText="1"/>
      <protection hidden="1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165" fontId="3" fillId="2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vertical="top"/>
    </xf>
    <xf numFmtId="0" fontId="6" fillId="0" borderId="0" xfId="0" applyFont="1" applyFill="1"/>
    <xf numFmtId="164" fontId="4" fillId="3" borderId="1" xfId="0" applyNumberFormat="1" applyFont="1" applyFill="1" applyBorder="1" applyAlignment="1" applyProtection="1">
      <alignment vertical="top" wrapText="1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5" fontId="4" fillId="3" borderId="1" xfId="0" applyNumberFormat="1" applyFont="1" applyFill="1" applyBorder="1" applyAlignment="1" applyProtection="1">
      <alignment horizontal="center"/>
      <protection hidden="1"/>
    </xf>
    <xf numFmtId="166" fontId="4" fillId="3" borderId="1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/>
    <xf numFmtId="164" fontId="3" fillId="3" borderId="1" xfId="0" applyNumberFormat="1" applyFont="1" applyFill="1" applyBorder="1" applyAlignment="1" applyProtection="1">
      <alignment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5" fontId="3" fillId="3" borderId="1" xfId="0" applyNumberFormat="1" applyFont="1" applyFill="1" applyBorder="1" applyAlignment="1" applyProtection="1">
      <alignment horizontal="center"/>
      <protection hidden="1"/>
    </xf>
    <xf numFmtId="166" fontId="3" fillId="3" borderId="1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/>
    <xf numFmtId="0" fontId="6" fillId="0" borderId="0" xfId="20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  <protection hidden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m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2"/>
  <sheetViews>
    <sheetView showGridLines="0" tabSelected="1" workbookViewId="0" topLeftCell="A10">
      <selection activeCell="A3" sqref="A3:D3"/>
    </sheetView>
  </sheetViews>
  <sheetFormatPr defaultColWidth="9.140625" defaultRowHeight="12.75"/>
  <cols>
    <col min="1" max="1" width="65.140625" style="29" customWidth="1"/>
    <col min="2" max="2" width="15.140625" style="11" customWidth="1"/>
    <col min="3" max="3" width="8.57421875" style="11" customWidth="1"/>
    <col min="4" max="4" width="18.57421875" style="11" customWidth="1"/>
    <col min="5" max="16384" width="9.140625" style="10" customWidth="1"/>
  </cols>
  <sheetData>
    <row r="1" spans="1:4" s="39" customFormat="1" ht="168.95" customHeight="1">
      <c r="A1" s="38"/>
      <c r="B1" s="50" t="s">
        <v>379</v>
      </c>
      <c r="C1" s="51"/>
      <c r="D1" s="51"/>
    </row>
    <row r="2" ht="7.2" customHeight="1">
      <c r="A2" s="9"/>
    </row>
    <row r="3" spans="1:4" ht="57.75" customHeight="1">
      <c r="A3" s="52" t="s">
        <v>308</v>
      </c>
      <c r="B3" s="52"/>
      <c r="C3" s="52"/>
      <c r="D3" s="52"/>
    </row>
    <row r="4" ht="12.75">
      <c r="A4" s="9"/>
    </row>
    <row r="5" spans="1:4" s="13" customFormat="1" ht="31.05">
      <c r="A5" s="12" t="s">
        <v>205</v>
      </c>
      <c r="B5" s="12" t="s">
        <v>206</v>
      </c>
      <c r="C5" s="12" t="s">
        <v>209</v>
      </c>
      <c r="D5" s="12" t="s">
        <v>207</v>
      </c>
    </row>
    <row r="6" spans="1:4" s="16" customFormat="1" ht="12.75">
      <c r="A6" s="14">
        <v>1</v>
      </c>
      <c r="B6" s="15">
        <v>2</v>
      </c>
      <c r="C6" s="15">
        <v>3</v>
      </c>
      <c r="D6" s="15">
        <v>4</v>
      </c>
    </row>
    <row r="7" spans="1:4" ht="46.55">
      <c r="A7" s="17" t="s">
        <v>208</v>
      </c>
      <c r="B7" s="18"/>
      <c r="C7" s="18"/>
      <c r="D7" s="19">
        <f>D9+D166+D237+D271+D284+D300+D307+D323+D335+D339+D375+D401+D417+D457+D473+D480+D495+D487</f>
        <v>819118052.2</v>
      </c>
    </row>
    <row r="8" spans="1:4" ht="7.75" customHeight="1">
      <c r="A8" s="20"/>
      <c r="B8" s="21"/>
      <c r="C8" s="21"/>
      <c r="D8" s="21"/>
    </row>
    <row r="9" spans="1:4" ht="31.05">
      <c r="A9" s="5" t="s">
        <v>234</v>
      </c>
      <c r="B9" s="6" t="s">
        <v>0</v>
      </c>
      <c r="C9" s="7"/>
      <c r="D9" s="8">
        <f>D10+D13+D16+D20+D29+D33+D37+D42+D49+D52+D55+D60+D64+D70+D73+D77+D80+D83+D89+D92+D95+D110+D129+D101+D86</f>
        <v>685565326.2</v>
      </c>
    </row>
    <row r="10" spans="1:4" s="25" customFormat="1" ht="12.75">
      <c r="A10" s="5" t="s">
        <v>250</v>
      </c>
      <c r="B10" s="6">
        <v>100071400</v>
      </c>
      <c r="C10" s="7"/>
      <c r="D10" s="8">
        <f>D11</f>
        <v>1000000</v>
      </c>
    </row>
    <row r="11" spans="1:4" ht="31.05">
      <c r="A11" s="1" t="s">
        <v>172</v>
      </c>
      <c r="B11" s="2">
        <v>100071400</v>
      </c>
      <c r="C11" s="3" t="s">
        <v>55</v>
      </c>
      <c r="D11" s="4">
        <f>D12</f>
        <v>1000000</v>
      </c>
    </row>
    <row r="12" spans="1:4" ht="12.75">
      <c r="A12" s="1" t="s">
        <v>123</v>
      </c>
      <c r="B12" s="2">
        <v>100071400</v>
      </c>
      <c r="C12" s="3">
        <v>610</v>
      </c>
      <c r="D12" s="4">
        <v>1000000</v>
      </c>
    </row>
    <row r="13" spans="1:4" s="25" customFormat="1" ht="93.05">
      <c r="A13" s="5" t="s">
        <v>200</v>
      </c>
      <c r="B13" s="6">
        <v>100078240</v>
      </c>
      <c r="C13" s="7"/>
      <c r="D13" s="8">
        <f>D14</f>
        <v>55200</v>
      </c>
    </row>
    <row r="14" spans="1:4" ht="31.05">
      <c r="A14" s="1" t="s">
        <v>172</v>
      </c>
      <c r="B14" s="2">
        <v>100078240</v>
      </c>
      <c r="C14" s="3" t="s">
        <v>55</v>
      </c>
      <c r="D14" s="4">
        <f>D15</f>
        <v>55200</v>
      </c>
    </row>
    <row r="15" spans="1:4" ht="12.75">
      <c r="A15" s="1" t="s">
        <v>123</v>
      </c>
      <c r="B15" s="2">
        <v>100078240</v>
      </c>
      <c r="C15" s="3">
        <v>610</v>
      </c>
      <c r="D15" s="4">
        <v>55200</v>
      </c>
    </row>
    <row r="16" spans="1:4" s="25" customFormat="1" ht="93.05">
      <c r="A16" s="5" t="s">
        <v>236</v>
      </c>
      <c r="B16" s="6">
        <v>100078390</v>
      </c>
      <c r="C16" s="7"/>
      <c r="D16" s="8">
        <f>D17</f>
        <v>36649400</v>
      </c>
    </row>
    <row r="17" spans="1:4" ht="31.05">
      <c r="A17" s="1" t="s">
        <v>172</v>
      </c>
      <c r="B17" s="2">
        <v>100078390</v>
      </c>
      <c r="C17" s="3" t="s">
        <v>55</v>
      </c>
      <c r="D17" s="4">
        <f>D18+D19</f>
        <v>36649400</v>
      </c>
    </row>
    <row r="18" spans="1:4" ht="12.75">
      <c r="A18" s="1" t="s">
        <v>123</v>
      </c>
      <c r="B18" s="2">
        <v>100078390</v>
      </c>
      <c r="C18" s="3">
        <v>610</v>
      </c>
      <c r="D18" s="4">
        <f>7080000+21000000+750000</f>
        <v>28830000</v>
      </c>
    </row>
    <row r="19" spans="1:4" ht="12.75">
      <c r="A19" s="1" t="s">
        <v>125</v>
      </c>
      <c r="B19" s="2">
        <v>100078390</v>
      </c>
      <c r="C19" s="3">
        <v>620</v>
      </c>
      <c r="D19" s="4">
        <f>2600000+4979400+240000</f>
        <v>7819400</v>
      </c>
    </row>
    <row r="20" spans="1:4" s="25" customFormat="1" ht="46.55">
      <c r="A20" s="5" t="s">
        <v>280</v>
      </c>
      <c r="B20" s="6" t="s">
        <v>1</v>
      </c>
      <c r="C20" s="7"/>
      <c r="D20" s="8">
        <f>D21+D23</f>
        <v>2357926.2</v>
      </c>
    </row>
    <row r="21" spans="1:4" ht="12.75" hidden="1">
      <c r="A21" s="1" t="s">
        <v>134</v>
      </c>
      <c r="B21" s="2" t="s">
        <v>1</v>
      </c>
      <c r="C21" s="3">
        <v>300</v>
      </c>
      <c r="D21" s="4"/>
    </row>
    <row r="22" spans="1:4" ht="31.05" hidden="1">
      <c r="A22" s="1" t="s">
        <v>153</v>
      </c>
      <c r="B22" s="2" t="s">
        <v>1</v>
      </c>
      <c r="C22" s="3">
        <v>320</v>
      </c>
      <c r="D22" s="4"/>
    </row>
    <row r="23" spans="1:4" ht="31.05">
      <c r="A23" s="1" t="s">
        <v>172</v>
      </c>
      <c r="B23" s="2" t="s">
        <v>1</v>
      </c>
      <c r="C23" s="3" t="s">
        <v>55</v>
      </c>
      <c r="D23" s="4">
        <f>D24+D25</f>
        <v>2357926.2</v>
      </c>
    </row>
    <row r="24" spans="1:4" ht="12.75">
      <c r="A24" s="1" t="s">
        <v>123</v>
      </c>
      <c r="B24" s="2" t="s">
        <v>1</v>
      </c>
      <c r="C24" s="3">
        <v>610</v>
      </c>
      <c r="D24" s="4">
        <v>1944934.2</v>
      </c>
    </row>
    <row r="25" spans="1:4" ht="12.75">
      <c r="A25" s="1" t="s">
        <v>125</v>
      </c>
      <c r="B25" s="2" t="s">
        <v>1</v>
      </c>
      <c r="C25" s="3">
        <v>620</v>
      </c>
      <c r="D25" s="4">
        <v>412992</v>
      </c>
    </row>
    <row r="26" spans="1:4" s="25" customFormat="1" ht="62.05" hidden="1">
      <c r="A26" s="5" t="s">
        <v>195</v>
      </c>
      <c r="B26" s="6" t="s">
        <v>316</v>
      </c>
      <c r="C26" s="7"/>
      <c r="D26" s="8"/>
    </row>
    <row r="27" spans="1:4" ht="31.05" hidden="1">
      <c r="A27" s="1" t="s">
        <v>172</v>
      </c>
      <c r="B27" s="2" t="s">
        <v>316</v>
      </c>
      <c r="C27" s="3">
        <v>600</v>
      </c>
      <c r="D27" s="4"/>
    </row>
    <row r="28" spans="1:4" ht="12.75" hidden="1">
      <c r="A28" s="1" t="s">
        <v>123</v>
      </c>
      <c r="B28" s="2" t="s">
        <v>316</v>
      </c>
      <c r="C28" s="3">
        <v>610</v>
      </c>
      <c r="D28" s="4"/>
    </row>
    <row r="29" spans="1:4" s="25" customFormat="1" ht="12.75">
      <c r="A29" s="5" t="s">
        <v>128</v>
      </c>
      <c r="B29" s="6" t="s">
        <v>2</v>
      </c>
      <c r="C29" s="7"/>
      <c r="D29" s="8">
        <f>D30</f>
        <v>428906500</v>
      </c>
    </row>
    <row r="30" spans="1:4" ht="31.05">
      <c r="A30" s="1" t="s">
        <v>172</v>
      </c>
      <c r="B30" s="2" t="s">
        <v>2</v>
      </c>
      <c r="C30" s="3" t="s">
        <v>55</v>
      </c>
      <c r="D30" s="4">
        <f>D31+D32</f>
        <v>428906500</v>
      </c>
    </row>
    <row r="31" spans="1:4" ht="12.75">
      <c r="A31" s="1" t="s">
        <v>123</v>
      </c>
      <c r="B31" s="2" t="s">
        <v>2</v>
      </c>
      <c r="C31" s="3">
        <v>610</v>
      </c>
      <c r="D31" s="4">
        <f>66122000+265934900+12649600</f>
        <v>344706500</v>
      </c>
    </row>
    <row r="32" spans="1:4" ht="12.75">
      <c r="A32" s="1" t="s">
        <v>125</v>
      </c>
      <c r="B32" s="2" t="s">
        <v>2</v>
      </c>
      <c r="C32" s="3">
        <v>620</v>
      </c>
      <c r="D32" s="4">
        <f>26460000+54340000+3400000</f>
        <v>84200000</v>
      </c>
    </row>
    <row r="33" spans="1:4" s="25" customFormat="1" ht="46.55">
      <c r="A33" s="5" t="s">
        <v>194</v>
      </c>
      <c r="B33" s="6" t="s">
        <v>3</v>
      </c>
      <c r="C33" s="7"/>
      <c r="D33" s="8">
        <f>D34</f>
        <v>5304400</v>
      </c>
    </row>
    <row r="34" spans="1:4" ht="31.05">
      <c r="A34" s="1" t="s">
        <v>172</v>
      </c>
      <c r="B34" s="2" t="s">
        <v>3</v>
      </c>
      <c r="C34" s="3" t="s">
        <v>55</v>
      </c>
      <c r="D34" s="4">
        <f>D35+D36</f>
        <v>5304400</v>
      </c>
    </row>
    <row r="35" spans="1:4" ht="12.75">
      <c r="A35" s="1" t="s">
        <v>123</v>
      </c>
      <c r="B35" s="2" t="s">
        <v>3</v>
      </c>
      <c r="C35" s="3">
        <v>610</v>
      </c>
      <c r="D35" s="4">
        <v>3804400</v>
      </c>
    </row>
    <row r="36" spans="1:4" ht="12.75">
      <c r="A36" s="1" t="s">
        <v>125</v>
      </c>
      <c r="B36" s="2" t="s">
        <v>3</v>
      </c>
      <c r="C36" s="3">
        <v>620</v>
      </c>
      <c r="D36" s="4">
        <v>1500000</v>
      </c>
    </row>
    <row r="37" spans="1:4" s="25" customFormat="1" ht="77.55">
      <c r="A37" s="5" t="s">
        <v>317</v>
      </c>
      <c r="B37" s="6">
        <v>100078792</v>
      </c>
      <c r="C37" s="7"/>
      <c r="D37" s="8">
        <f>D38+D40</f>
        <v>2303400</v>
      </c>
    </row>
    <row r="38" spans="1:4" ht="62.05">
      <c r="A38" s="1" t="s">
        <v>198</v>
      </c>
      <c r="B38" s="2">
        <v>100078792</v>
      </c>
      <c r="C38" s="3">
        <v>100</v>
      </c>
      <c r="D38" s="4">
        <f>D39</f>
        <v>2022225</v>
      </c>
    </row>
    <row r="39" spans="1:4" ht="31.05">
      <c r="A39" s="1" t="s">
        <v>150</v>
      </c>
      <c r="B39" s="2">
        <v>100078792</v>
      </c>
      <c r="C39" s="3">
        <v>120</v>
      </c>
      <c r="D39" s="4">
        <v>2022225</v>
      </c>
    </row>
    <row r="40" spans="1:4" ht="31.05">
      <c r="A40" s="1" t="s">
        <v>163</v>
      </c>
      <c r="B40" s="2">
        <v>100078792</v>
      </c>
      <c r="C40" s="3">
        <v>200</v>
      </c>
      <c r="D40" s="4">
        <f>D41</f>
        <v>281175</v>
      </c>
    </row>
    <row r="41" spans="1:4" ht="31.05">
      <c r="A41" s="1" t="s">
        <v>168</v>
      </c>
      <c r="B41" s="2">
        <v>100078792</v>
      </c>
      <c r="C41" s="3">
        <v>240</v>
      </c>
      <c r="D41" s="4">
        <v>281175</v>
      </c>
    </row>
    <row r="42" spans="1:4" s="25" customFormat="1" ht="31.05">
      <c r="A42" s="5" t="s">
        <v>157</v>
      </c>
      <c r="B42" s="6" t="s">
        <v>4</v>
      </c>
      <c r="C42" s="7"/>
      <c r="D42" s="8">
        <f>D43+D45+D47</f>
        <v>8120100</v>
      </c>
    </row>
    <row r="43" spans="1:4" ht="62.05">
      <c r="A43" s="1" t="s">
        <v>198</v>
      </c>
      <c r="B43" s="2" t="s">
        <v>4</v>
      </c>
      <c r="C43" s="3">
        <v>100</v>
      </c>
      <c r="D43" s="4">
        <f>D44</f>
        <v>7692004</v>
      </c>
    </row>
    <row r="44" spans="1:4" ht="31.05">
      <c r="A44" s="1" t="s">
        <v>150</v>
      </c>
      <c r="B44" s="2" t="s">
        <v>4</v>
      </c>
      <c r="C44" s="3">
        <v>120</v>
      </c>
      <c r="D44" s="4">
        <v>7692004</v>
      </c>
    </row>
    <row r="45" spans="1:4" ht="31.05">
      <c r="A45" s="1" t="s">
        <v>163</v>
      </c>
      <c r="B45" s="2" t="s">
        <v>4</v>
      </c>
      <c r="C45" s="3">
        <v>200</v>
      </c>
      <c r="D45" s="4">
        <f>D46</f>
        <v>420096</v>
      </c>
    </row>
    <row r="46" spans="1:4" ht="31.05">
      <c r="A46" s="1" t="s">
        <v>168</v>
      </c>
      <c r="B46" s="2" t="s">
        <v>4</v>
      </c>
      <c r="C46" s="3">
        <v>240</v>
      </c>
      <c r="D46" s="4">
        <v>420096</v>
      </c>
    </row>
    <row r="47" spans="1:4" ht="12.75">
      <c r="A47" s="1" t="s">
        <v>120</v>
      </c>
      <c r="B47" s="2" t="s">
        <v>4</v>
      </c>
      <c r="C47" s="3">
        <v>800</v>
      </c>
      <c r="D47" s="4">
        <f>D48</f>
        <v>8000</v>
      </c>
    </row>
    <row r="48" spans="1:4" ht="12.75">
      <c r="A48" s="1" t="s">
        <v>130</v>
      </c>
      <c r="B48" s="2" t="s">
        <v>4</v>
      </c>
      <c r="C48" s="3" t="s">
        <v>100</v>
      </c>
      <c r="D48" s="4">
        <v>8000</v>
      </c>
    </row>
    <row r="49" spans="1:4" s="25" customFormat="1" ht="31.05">
      <c r="A49" s="5" t="s">
        <v>156</v>
      </c>
      <c r="B49" s="6" t="s">
        <v>5</v>
      </c>
      <c r="C49" s="7"/>
      <c r="D49" s="8">
        <f>D50</f>
        <v>102300</v>
      </c>
    </row>
    <row r="50" spans="1:4" ht="12.75">
      <c r="A50" s="1" t="s">
        <v>134</v>
      </c>
      <c r="B50" s="2" t="s">
        <v>5</v>
      </c>
      <c r="C50" s="3">
        <v>300</v>
      </c>
      <c r="D50" s="4">
        <f>D51</f>
        <v>102300</v>
      </c>
    </row>
    <row r="51" spans="1:4" ht="12.75">
      <c r="A51" s="1" t="s">
        <v>105</v>
      </c>
      <c r="B51" s="2" t="s">
        <v>5</v>
      </c>
      <c r="C51" s="3">
        <v>340</v>
      </c>
      <c r="D51" s="4">
        <v>102300</v>
      </c>
    </row>
    <row r="52" spans="1:4" s="25" customFormat="1" ht="46.55">
      <c r="A52" s="5" t="s">
        <v>188</v>
      </c>
      <c r="B52" s="6" t="s">
        <v>6</v>
      </c>
      <c r="C52" s="7"/>
      <c r="D52" s="8">
        <f>D53</f>
        <v>48000</v>
      </c>
    </row>
    <row r="53" spans="1:4" ht="31.05">
      <c r="A53" s="1" t="s">
        <v>172</v>
      </c>
      <c r="B53" s="2" t="s">
        <v>6</v>
      </c>
      <c r="C53" s="3" t="s">
        <v>55</v>
      </c>
      <c r="D53" s="4">
        <f>D54</f>
        <v>48000</v>
      </c>
    </row>
    <row r="54" spans="1:4" ht="12.75">
      <c r="A54" s="1" t="s">
        <v>123</v>
      </c>
      <c r="B54" s="2" t="s">
        <v>6</v>
      </c>
      <c r="C54" s="3">
        <v>610</v>
      </c>
      <c r="D54" s="4">
        <v>48000</v>
      </c>
    </row>
    <row r="55" spans="1:4" s="25" customFormat="1" ht="12.75">
      <c r="A55" s="5" t="s">
        <v>126</v>
      </c>
      <c r="B55" s="6" t="s">
        <v>7</v>
      </c>
      <c r="C55" s="7"/>
      <c r="D55" s="8">
        <f>D56+D58</f>
        <v>500000</v>
      </c>
    </row>
    <row r="56" spans="1:4" ht="31.05">
      <c r="A56" s="1" t="s">
        <v>163</v>
      </c>
      <c r="B56" s="2" t="s">
        <v>7</v>
      </c>
      <c r="C56" s="3">
        <v>200</v>
      </c>
      <c r="D56" s="4">
        <f>D57</f>
        <v>50000</v>
      </c>
    </row>
    <row r="57" spans="1:4" ht="31.05">
      <c r="A57" s="1" t="s">
        <v>168</v>
      </c>
      <c r="B57" s="2" t="s">
        <v>7</v>
      </c>
      <c r="C57" s="3">
        <v>240</v>
      </c>
      <c r="D57" s="4">
        <v>50000</v>
      </c>
    </row>
    <row r="58" spans="1:4" ht="31.05">
      <c r="A58" s="1" t="s">
        <v>172</v>
      </c>
      <c r="B58" s="2" t="s">
        <v>7</v>
      </c>
      <c r="C58" s="3" t="s">
        <v>55</v>
      </c>
      <c r="D58" s="4">
        <f>D59</f>
        <v>450000</v>
      </c>
    </row>
    <row r="59" spans="1:4" ht="12.75">
      <c r="A59" s="1" t="s">
        <v>123</v>
      </c>
      <c r="B59" s="2" t="s">
        <v>7</v>
      </c>
      <c r="C59" s="3">
        <v>610</v>
      </c>
      <c r="D59" s="4">
        <v>450000</v>
      </c>
    </row>
    <row r="60" spans="1:4" ht="12.75">
      <c r="A60" s="5" t="s">
        <v>251</v>
      </c>
      <c r="B60" s="6">
        <v>100085440</v>
      </c>
      <c r="C60" s="7"/>
      <c r="D60" s="8">
        <f>D61</f>
        <v>3384111.9299999997</v>
      </c>
    </row>
    <row r="61" spans="1:4" ht="31.05">
      <c r="A61" s="1" t="s">
        <v>172</v>
      </c>
      <c r="B61" s="2">
        <v>100085440</v>
      </c>
      <c r="C61" s="3">
        <v>600</v>
      </c>
      <c r="D61" s="4">
        <f>D62+D63</f>
        <v>3384111.9299999997</v>
      </c>
    </row>
    <row r="62" spans="1:4" ht="12.75">
      <c r="A62" s="1" t="s">
        <v>123</v>
      </c>
      <c r="B62" s="2">
        <v>100085440</v>
      </c>
      <c r="C62" s="3">
        <v>610</v>
      </c>
      <c r="D62" s="4">
        <f>273200+713600+2082511.93</f>
        <v>3069311.9299999997</v>
      </c>
    </row>
    <row r="63" spans="1:4" ht="12.75">
      <c r="A63" s="1" t="s">
        <v>125</v>
      </c>
      <c r="B63" s="2">
        <v>100085440</v>
      </c>
      <c r="C63" s="3">
        <v>620</v>
      </c>
      <c r="D63" s="4">
        <f>118000+196800</f>
        <v>314800</v>
      </c>
    </row>
    <row r="64" spans="1:4" ht="31.05">
      <c r="A64" s="5" t="s">
        <v>309</v>
      </c>
      <c r="B64" s="6">
        <v>100085470</v>
      </c>
      <c r="C64" s="7"/>
      <c r="D64" s="8">
        <f>D65</f>
        <v>30000</v>
      </c>
    </row>
    <row r="65" spans="1:4" ht="31.05">
      <c r="A65" s="1" t="s">
        <v>172</v>
      </c>
      <c r="B65" s="2">
        <v>100085470</v>
      </c>
      <c r="C65" s="3">
        <v>600</v>
      </c>
      <c r="D65" s="4">
        <f>D66</f>
        <v>30000</v>
      </c>
    </row>
    <row r="66" spans="1:4" ht="12.75">
      <c r="A66" s="1" t="s">
        <v>123</v>
      </c>
      <c r="B66" s="2">
        <v>100085470</v>
      </c>
      <c r="C66" s="3">
        <v>610</v>
      </c>
      <c r="D66" s="4">
        <v>30000</v>
      </c>
    </row>
    <row r="67" spans="1:4" ht="31.05" hidden="1">
      <c r="A67" s="5" t="s">
        <v>310</v>
      </c>
      <c r="B67" s="6">
        <v>100085481</v>
      </c>
      <c r="C67" s="7"/>
      <c r="D67" s="8"/>
    </row>
    <row r="68" spans="1:4" ht="31.05" hidden="1">
      <c r="A68" s="1" t="s">
        <v>172</v>
      </c>
      <c r="B68" s="2">
        <v>100085481</v>
      </c>
      <c r="C68" s="3">
        <v>600</v>
      </c>
      <c r="D68" s="4"/>
    </row>
    <row r="69" spans="1:4" ht="12.75" hidden="1">
      <c r="A69" s="1" t="s">
        <v>123</v>
      </c>
      <c r="B69" s="2">
        <v>100085481</v>
      </c>
      <c r="C69" s="3">
        <v>610</v>
      </c>
      <c r="D69" s="4"/>
    </row>
    <row r="70" spans="1:4" ht="31.05">
      <c r="A70" s="5" t="s">
        <v>311</v>
      </c>
      <c r="B70" s="6">
        <v>100085482</v>
      </c>
      <c r="C70" s="7"/>
      <c r="D70" s="8">
        <f>D71</f>
        <v>700000</v>
      </c>
    </row>
    <row r="71" spans="1:4" ht="31.05">
      <c r="A71" s="1" t="s">
        <v>172</v>
      </c>
      <c r="B71" s="2">
        <v>100085482</v>
      </c>
      <c r="C71" s="3">
        <v>600</v>
      </c>
      <c r="D71" s="4">
        <f>D72</f>
        <v>700000</v>
      </c>
    </row>
    <row r="72" spans="1:4" ht="12.75">
      <c r="A72" s="1" t="s">
        <v>123</v>
      </c>
      <c r="B72" s="2">
        <v>100085482</v>
      </c>
      <c r="C72" s="3">
        <v>610</v>
      </c>
      <c r="D72" s="4">
        <v>700000</v>
      </c>
    </row>
    <row r="73" spans="1:4" s="25" customFormat="1" ht="46.55">
      <c r="A73" s="5" t="s">
        <v>185</v>
      </c>
      <c r="B73" s="6" t="s">
        <v>8</v>
      </c>
      <c r="C73" s="7"/>
      <c r="D73" s="8">
        <f>D74</f>
        <v>147000</v>
      </c>
    </row>
    <row r="74" spans="1:4" s="25" customFormat="1" ht="31.05">
      <c r="A74" s="1" t="s">
        <v>172</v>
      </c>
      <c r="B74" s="2" t="s">
        <v>8</v>
      </c>
      <c r="C74" s="3">
        <v>600</v>
      </c>
      <c r="D74" s="4">
        <f>D75+D76</f>
        <v>147000</v>
      </c>
    </row>
    <row r="75" spans="1:4" s="25" customFormat="1" ht="12.75">
      <c r="A75" s="1" t="s">
        <v>123</v>
      </c>
      <c r="B75" s="2" t="s">
        <v>8</v>
      </c>
      <c r="C75" s="3">
        <v>610</v>
      </c>
      <c r="D75" s="4">
        <v>98000</v>
      </c>
    </row>
    <row r="76" spans="1:4" s="25" customFormat="1" ht="12.75">
      <c r="A76" s="1" t="s">
        <v>125</v>
      </c>
      <c r="B76" s="2" t="s">
        <v>8</v>
      </c>
      <c r="C76" s="3">
        <v>620</v>
      </c>
      <c r="D76" s="4">
        <v>49000</v>
      </c>
    </row>
    <row r="77" spans="1:4" s="25" customFormat="1" ht="46.55">
      <c r="A77" s="5" t="s">
        <v>190</v>
      </c>
      <c r="B77" s="6" t="s">
        <v>9</v>
      </c>
      <c r="C77" s="7"/>
      <c r="D77" s="8">
        <f>D78</f>
        <v>100000</v>
      </c>
    </row>
    <row r="78" spans="1:4" ht="31.05">
      <c r="A78" s="1" t="s">
        <v>172</v>
      </c>
      <c r="B78" s="2" t="s">
        <v>9</v>
      </c>
      <c r="C78" s="3">
        <v>600</v>
      </c>
      <c r="D78" s="4">
        <f>D79</f>
        <v>100000</v>
      </c>
    </row>
    <row r="79" spans="1:4" ht="12.75">
      <c r="A79" s="1" t="s">
        <v>123</v>
      </c>
      <c r="B79" s="2" t="s">
        <v>9</v>
      </c>
      <c r="C79" s="3">
        <v>610</v>
      </c>
      <c r="D79" s="4">
        <v>100000</v>
      </c>
    </row>
    <row r="80" spans="1:4" s="25" customFormat="1" ht="31.05">
      <c r="A80" s="5" t="s">
        <v>346</v>
      </c>
      <c r="B80" s="6">
        <v>100085560</v>
      </c>
      <c r="C80" s="7"/>
      <c r="D80" s="8">
        <f>D81</f>
        <v>2869000</v>
      </c>
    </row>
    <row r="81" spans="1:4" ht="31.05">
      <c r="A81" s="1" t="s">
        <v>172</v>
      </c>
      <c r="B81" s="2">
        <v>100085560</v>
      </c>
      <c r="C81" s="3">
        <v>600</v>
      </c>
      <c r="D81" s="4">
        <f>D82</f>
        <v>2869000</v>
      </c>
    </row>
    <row r="82" spans="1:4" ht="12.75">
      <c r="A82" s="1" t="s">
        <v>123</v>
      </c>
      <c r="B82" s="2">
        <v>100085560</v>
      </c>
      <c r="C82" s="3">
        <v>610</v>
      </c>
      <c r="D82" s="4">
        <v>2869000</v>
      </c>
    </row>
    <row r="83" spans="1:4" s="25" customFormat="1" ht="33.4" customHeight="1">
      <c r="A83" s="5" t="s">
        <v>357</v>
      </c>
      <c r="B83" s="6">
        <v>100085570</v>
      </c>
      <c r="C83" s="7"/>
      <c r="D83" s="8">
        <f>D84</f>
        <v>130968</v>
      </c>
    </row>
    <row r="84" spans="1:4" ht="31.05">
      <c r="A84" s="1" t="s">
        <v>172</v>
      </c>
      <c r="B84" s="2">
        <v>100085570</v>
      </c>
      <c r="C84" s="3">
        <v>600</v>
      </c>
      <c r="D84" s="4">
        <f>D85</f>
        <v>130968</v>
      </c>
    </row>
    <row r="85" spans="1:4" ht="12.75">
      <c r="A85" s="1" t="s">
        <v>123</v>
      </c>
      <c r="B85" s="2">
        <v>100085570</v>
      </c>
      <c r="C85" s="3">
        <v>610</v>
      </c>
      <c r="D85" s="4">
        <v>130968</v>
      </c>
    </row>
    <row r="86" spans="1:4" s="25" customFormat="1" ht="36" customHeight="1">
      <c r="A86" s="5" t="s">
        <v>380</v>
      </c>
      <c r="B86" s="6" t="s">
        <v>381</v>
      </c>
      <c r="C86" s="7"/>
      <c r="D86" s="8">
        <f>D87</f>
        <v>1100000</v>
      </c>
    </row>
    <row r="87" spans="1:4" ht="31.05">
      <c r="A87" s="1" t="s">
        <v>172</v>
      </c>
      <c r="B87" s="2" t="s">
        <v>381</v>
      </c>
      <c r="C87" s="3">
        <v>600</v>
      </c>
      <c r="D87" s="4">
        <f>D88</f>
        <v>1100000</v>
      </c>
    </row>
    <row r="88" spans="1:4" ht="12.75">
      <c r="A88" s="1" t="s">
        <v>123</v>
      </c>
      <c r="B88" s="2" t="s">
        <v>381</v>
      </c>
      <c r="C88" s="3">
        <v>610</v>
      </c>
      <c r="D88" s="4">
        <v>1100000</v>
      </c>
    </row>
    <row r="89" spans="1:4" s="25" customFormat="1" ht="48.2" customHeight="1">
      <c r="A89" s="5" t="s">
        <v>360</v>
      </c>
      <c r="B89" s="6" t="s">
        <v>359</v>
      </c>
      <c r="C89" s="7"/>
      <c r="D89" s="8">
        <f>D90</f>
        <v>1990000</v>
      </c>
    </row>
    <row r="90" spans="1:4" ht="31.05">
      <c r="A90" s="1" t="s">
        <v>172</v>
      </c>
      <c r="B90" s="2" t="s">
        <v>359</v>
      </c>
      <c r="C90" s="3">
        <v>600</v>
      </c>
      <c r="D90" s="4">
        <f>D91</f>
        <v>1990000</v>
      </c>
    </row>
    <row r="91" spans="1:4" ht="12.75">
      <c r="A91" s="1" t="s">
        <v>123</v>
      </c>
      <c r="B91" s="2" t="s">
        <v>359</v>
      </c>
      <c r="C91" s="3">
        <v>610</v>
      </c>
      <c r="D91" s="4">
        <v>1990000</v>
      </c>
    </row>
    <row r="92" spans="1:4" ht="108.55">
      <c r="A92" s="5" t="s">
        <v>313</v>
      </c>
      <c r="B92" s="6" t="s">
        <v>312</v>
      </c>
      <c r="C92" s="7"/>
      <c r="D92" s="8">
        <f>D93</f>
        <v>1670000</v>
      </c>
    </row>
    <row r="93" spans="1:4" ht="31.05">
      <c r="A93" s="1" t="s">
        <v>172</v>
      </c>
      <c r="B93" s="2" t="s">
        <v>312</v>
      </c>
      <c r="C93" s="3">
        <v>600</v>
      </c>
      <c r="D93" s="4">
        <f>D94</f>
        <v>1670000</v>
      </c>
    </row>
    <row r="94" spans="1:4" ht="12.75">
      <c r="A94" s="1" t="s">
        <v>125</v>
      </c>
      <c r="B94" s="2" t="s">
        <v>312</v>
      </c>
      <c r="C94" s="3">
        <v>620</v>
      </c>
      <c r="D94" s="4">
        <v>1670000</v>
      </c>
    </row>
    <row r="95" spans="1:4" ht="46.55">
      <c r="A95" s="5" t="s">
        <v>260</v>
      </c>
      <c r="B95" s="6" t="s">
        <v>358</v>
      </c>
      <c r="C95" s="7"/>
      <c r="D95" s="8">
        <f>D96</f>
        <v>2933811.56</v>
      </c>
    </row>
    <row r="96" spans="1:4" ht="31.05">
      <c r="A96" s="1" t="s">
        <v>172</v>
      </c>
      <c r="B96" s="2" t="s">
        <v>358</v>
      </c>
      <c r="C96" s="3">
        <v>600</v>
      </c>
      <c r="D96" s="4">
        <f>D97</f>
        <v>2933811.56</v>
      </c>
    </row>
    <row r="97" spans="1:4" ht="12.75">
      <c r="A97" s="1" t="s">
        <v>123</v>
      </c>
      <c r="B97" s="2" t="s">
        <v>358</v>
      </c>
      <c r="C97" s="3">
        <v>610</v>
      </c>
      <c r="D97" s="4">
        <v>2933811.56</v>
      </c>
    </row>
    <row r="98" spans="1:4" ht="46.55" hidden="1">
      <c r="A98" s="5" t="s">
        <v>259</v>
      </c>
      <c r="B98" s="6" t="s">
        <v>258</v>
      </c>
      <c r="C98" s="7"/>
      <c r="D98" s="8"/>
    </row>
    <row r="99" spans="1:4" ht="31.05" hidden="1">
      <c r="A99" s="1" t="s">
        <v>172</v>
      </c>
      <c r="B99" s="2" t="s">
        <v>258</v>
      </c>
      <c r="C99" s="3">
        <v>600</v>
      </c>
      <c r="D99" s="4"/>
    </row>
    <row r="100" spans="1:4" ht="12.75" hidden="1">
      <c r="A100" s="1" t="s">
        <v>123</v>
      </c>
      <c r="B100" s="2" t="s">
        <v>258</v>
      </c>
      <c r="C100" s="3">
        <v>610</v>
      </c>
      <c r="D100" s="4"/>
    </row>
    <row r="101" spans="1:4" s="25" customFormat="1" ht="31.05">
      <c r="A101" s="5" t="s">
        <v>159</v>
      </c>
      <c r="B101" s="6" t="s">
        <v>10</v>
      </c>
      <c r="C101" s="7"/>
      <c r="D101" s="8">
        <f>D102+D104</f>
        <v>100000</v>
      </c>
    </row>
    <row r="102" spans="1:4" ht="12.75">
      <c r="A102" s="1" t="s">
        <v>134</v>
      </c>
      <c r="B102" s="2" t="s">
        <v>10</v>
      </c>
      <c r="C102" s="3">
        <v>300</v>
      </c>
      <c r="D102" s="4">
        <f>D103</f>
        <v>100000</v>
      </c>
    </row>
    <row r="103" spans="1:4" ht="31.05">
      <c r="A103" s="1" t="s">
        <v>153</v>
      </c>
      <c r="B103" s="2" t="s">
        <v>10</v>
      </c>
      <c r="C103" s="3">
        <v>320</v>
      </c>
      <c r="D103" s="4">
        <v>100000</v>
      </c>
    </row>
    <row r="104" spans="1:4" ht="31.05" hidden="1">
      <c r="A104" s="1" t="s">
        <v>172</v>
      </c>
      <c r="B104" s="2" t="s">
        <v>10</v>
      </c>
      <c r="C104" s="3">
        <v>600</v>
      </c>
      <c r="D104" s="4"/>
    </row>
    <row r="105" spans="1:4" ht="12.75" hidden="1">
      <c r="A105" s="1" t="s">
        <v>123</v>
      </c>
      <c r="B105" s="2" t="s">
        <v>10</v>
      </c>
      <c r="C105" s="3">
        <v>610</v>
      </c>
      <c r="D105" s="4"/>
    </row>
    <row r="106" spans="1:4" ht="12.75" hidden="1">
      <c r="A106" s="1" t="s">
        <v>125</v>
      </c>
      <c r="B106" s="2" t="s">
        <v>10</v>
      </c>
      <c r="C106" s="3">
        <v>620</v>
      </c>
      <c r="D106" s="4"/>
    </row>
    <row r="107" spans="1:4" ht="31.05" hidden="1">
      <c r="A107" s="5" t="s">
        <v>291</v>
      </c>
      <c r="B107" s="6">
        <v>100085550</v>
      </c>
      <c r="C107" s="7"/>
      <c r="D107" s="8">
        <f>D108</f>
        <v>0</v>
      </c>
    </row>
    <row r="108" spans="1:4" ht="31.05" hidden="1">
      <c r="A108" s="1" t="s">
        <v>172</v>
      </c>
      <c r="B108" s="2">
        <v>100085550</v>
      </c>
      <c r="C108" s="3">
        <v>600</v>
      </c>
      <c r="D108" s="4"/>
    </row>
    <row r="109" spans="1:4" ht="12.75" hidden="1">
      <c r="A109" s="1" t="s">
        <v>123</v>
      </c>
      <c r="B109" s="2">
        <v>100085550</v>
      </c>
      <c r="C109" s="3">
        <v>610</v>
      </c>
      <c r="D109" s="4"/>
    </row>
    <row r="110" spans="1:4" s="25" customFormat="1" ht="31.05">
      <c r="A110" s="5" t="s">
        <v>202</v>
      </c>
      <c r="B110" s="6" t="s">
        <v>201</v>
      </c>
      <c r="C110" s="7"/>
      <c r="D110" s="8">
        <f>D111+D117+D120+D123+D114+D126</f>
        <v>7474893</v>
      </c>
    </row>
    <row r="111" spans="1:4" s="25" customFormat="1" ht="31.05">
      <c r="A111" s="5" t="s">
        <v>176</v>
      </c>
      <c r="B111" s="6" t="s">
        <v>107</v>
      </c>
      <c r="C111" s="7"/>
      <c r="D111" s="8">
        <f>D112</f>
        <v>6325200</v>
      </c>
    </row>
    <row r="112" spans="1:4" ht="31.05">
      <c r="A112" s="1" t="s">
        <v>172</v>
      </c>
      <c r="B112" s="2" t="s">
        <v>107</v>
      </c>
      <c r="C112" s="3">
        <v>600</v>
      </c>
      <c r="D112" s="4">
        <f>D113</f>
        <v>6325200</v>
      </c>
    </row>
    <row r="113" spans="1:4" ht="12.75">
      <c r="A113" s="1" t="s">
        <v>123</v>
      </c>
      <c r="B113" s="2" t="s">
        <v>107</v>
      </c>
      <c r="C113" s="3">
        <v>610</v>
      </c>
      <c r="D113" s="4">
        <v>6325200</v>
      </c>
    </row>
    <row r="114" spans="1:4" s="25" customFormat="1" ht="62.05" hidden="1">
      <c r="A114" s="5" t="s">
        <v>277</v>
      </c>
      <c r="B114" s="6" t="s">
        <v>278</v>
      </c>
      <c r="C114" s="7"/>
      <c r="D114" s="8"/>
    </row>
    <row r="115" spans="1:4" ht="31.05" hidden="1">
      <c r="A115" s="1" t="s">
        <v>172</v>
      </c>
      <c r="B115" s="2" t="s">
        <v>278</v>
      </c>
      <c r="C115" s="3">
        <v>600</v>
      </c>
      <c r="D115" s="4"/>
    </row>
    <row r="116" spans="1:4" ht="12.75" hidden="1">
      <c r="A116" s="1" t="s">
        <v>123</v>
      </c>
      <c r="B116" s="2" t="s">
        <v>278</v>
      </c>
      <c r="C116" s="3">
        <v>610</v>
      </c>
      <c r="D116" s="4"/>
    </row>
    <row r="117" spans="1:4" s="25" customFormat="1" ht="31.05">
      <c r="A117" s="5" t="s">
        <v>173</v>
      </c>
      <c r="B117" s="6" t="s">
        <v>108</v>
      </c>
      <c r="C117" s="7"/>
      <c r="D117" s="8">
        <f>D118</f>
        <v>630000</v>
      </c>
    </row>
    <row r="118" spans="1:4" ht="31.05">
      <c r="A118" s="1" t="s">
        <v>172</v>
      </c>
      <c r="B118" s="2" t="s">
        <v>108</v>
      </c>
      <c r="C118" s="3">
        <v>600</v>
      </c>
      <c r="D118" s="4">
        <f>D119</f>
        <v>630000</v>
      </c>
    </row>
    <row r="119" spans="1:4" ht="12.75">
      <c r="A119" s="1" t="s">
        <v>123</v>
      </c>
      <c r="B119" s="2" t="s">
        <v>108</v>
      </c>
      <c r="C119" s="3">
        <v>610</v>
      </c>
      <c r="D119" s="4">
        <v>630000</v>
      </c>
    </row>
    <row r="120" spans="1:4" s="25" customFormat="1" ht="46.55">
      <c r="A120" s="5" t="s">
        <v>187</v>
      </c>
      <c r="B120" s="6" t="s">
        <v>109</v>
      </c>
      <c r="C120" s="7"/>
      <c r="D120" s="8">
        <f>D121</f>
        <v>60516</v>
      </c>
    </row>
    <row r="121" spans="1:4" ht="31.05">
      <c r="A121" s="1" t="s">
        <v>172</v>
      </c>
      <c r="B121" s="2" t="s">
        <v>109</v>
      </c>
      <c r="C121" s="3">
        <v>600</v>
      </c>
      <c r="D121" s="4">
        <f>D122</f>
        <v>60516</v>
      </c>
    </row>
    <row r="122" spans="1:4" ht="12.75">
      <c r="A122" s="1" t="s">
        <v>123</v>
      </c>
      <c r="B122" s="2" t="s">
        <v>109</v>
      </c>
      <c r="C122" s="3">
        <v>610</v>
      </c>
      <c r="D122" s="4">
        <v>60516</v>
      </c>
    </row>
    <row r="123" spans="1:4" s="25" customFormat="1" ht="31.05">
      <c r="A123" s="5" t="s">
        <v>182</v>
      </c>
      <c r="B123" s="6" t="s">
        <v>110</v>
      </c>
      <c r="C123" s="7"/>
      <c r="D123" s="8">
        <f>D124</f>
        <v>400000</v>
      </c>
    </row>
    <row r="124" spans="1:4" ht="31.05">
      <c r="A124" s="1" t="s">
        <v>172</v>
      </c>
      <c r="B124" s="2" t="s">
        <v>110</v>
      </c>
      <c r="C124" s="3">
        <v>600</v>
      </c>
      <c r="D124" s="4">
        <f>D125</f>
        <v>400000</v>
      </c>
    </row>
    <row r="125" spans="1:4" ht="12.75">
      <c r="A125" s="1" t="s">
        <v>123</v>
      </c>
      <c r="B125" s="2" t="s">
        <v>110</v>
      </c>
      <c r="C125" s="3">
        <v>610</v>
      </c>
      <c r="D125" s="4">
        <v>400000</v>
      </c>
    </row>
    <row r="126" spans="1:4" s="25" customFormat="1" ht="31.05">
      <c r="A126" s="5" t="s">
        <v>273</v>
      </c>
      <c r="B126" s="6" t="s">
        <v>279</v>
      </c>
      <c r="C126" s="7"/>
      <c r="D126" s="8">
        <f>D127</f>
        <v>59177</v>
      </c>
    </row>
    <row r="127" spans="1:4" ht="31.05">
      <c r="A127" s="1" t="s">
        <v>172</v>
      </c>
      <c r="B127" s="2" t="s">
        <v>279</v>
      </c>
      <c r="C127" s="3">
        <v>600</v>
      </c>
      <c r="D127" s="4">
        <f>D128</f>
        <v>59177</v>
      </c>
    </row>
    <row r="128" spans="1:4" ht="12.75">
      <c r="A128" s="1" t="s">
        <v>123</v>
      </c>
      <c r="B128" s="2" t="s">
        <v>279</v>
      </c>
      <c r="C128" s="3">
        <v>610</v>
      </c>
      <c r="D128" s="4">
        <v>59177</v>
      </c>
    </row>
    <row r="129" spans="1:4" s="25" customFormat="1" ht="31.05">
      <c r="A129" s="5" t="s">
        <v>203</v>
      </c>
      <c r="B129" s="6" t="s">
        <v>204</v>
      </c>
      <c r="C129" s="7"/>
      <c r="D129" s="8">
        <f>D130+D134+D142+D146+D150+D154+D158+D162+D138</f>
        <v>177588315.51</v>
      </c>
    </row>
    <row r="130" spans="1:4" s="25" customFormat="1" ht="62.05">
      <c r="A130" s="5" t="s">
        <v>197</v>
      </c>
      <c r="B130" s="6" t="s">
        <v>111</v>
      </c>
      <c r="C130" s="7"/>
      <c r="D130" s="8">
        <f>D131</f>
        <v>85338888.07</v>
      </c>
    </row>
    <row r="131" spans="1:4" ht="31.05">
      <c r="A131" s="1" t="s">
        <v>172</v>
      </c>
      <c r="B131" s="2" t="s">
        <v>111</v>
      </c>
      <c r="C131" s="3" t="s">
        <v>55</v>
      </c>
      <c r="D131" s="4">
        <f>D132+D133</f>
        <v>85338888.07</v>
      </c>
    </row>
    <row r="132" spans="1:4" ht="12.75">
      <c r="A132" s="1" t="s">
        <v>123</v>
      </c>
      <c r="B132" s="2" t="s">
        <v>111</v>
      </c>
      <c r="C132" s="3">
        <v>610</v>
      </c>
      <c r="D132" s="4">
        <v>69438888.07</v>
      </c>
    </row>
    <row r="133" spans="1:4" ht="12.75">
      <c r="A133" s="1" t="s">
        <v>125</v>
      </c>
      <c r="B133" s="2" t="s">
        <v>111</v>
      </c>
      <c r="C133" s="3">
        <v>620</v>
      </c>
      <c r="D133" s="4">
        <v>15900000</v>
      </c>
    </row>
    <row r="134" spans="1:4" s="25" customFormat="1" ht="31.05">
      <c r="A134" s="5" t="s">
        <v>173</v>
      </c>
      <c r="B134" s="6" t="s">
        <v>112</v>
      </c>
      <c r="C134" s="7"/>
      <c r="D134" s="8">
        <f>D135</f>
        <v>53952900</v>
      </c>
    </row>
    <row r="135" spans="1:4" ht="31.05">
      <c r="A135" s="1" t="s">
        <v>172</v>
      </c>
      <c r="B135" s="2" t="s">
        <v>112</v>
      </c>
      <c r="C135" s="3" t="s">
        <v>55</v>
      </c>
      <c r="D135" s="4">
        <f>D136+D137</f>
        <v>53952900</v>
      </c>
    </row>
    <row r="136" spans="1:4" ht="12.75">
      <c r="A136" s="1" t="s">
        <v>123</v>
      </c>
      <c r="B136" s="2" t="s">
        <v>112</v>
      </c>
      <c r="C136" s="3">
        <v>610</v>
      </c>
      <c r="D136" s="4">
        <f>12798000+31354900+1600000</f>
        <v>45752900</v>
      </c>
    </row>
    <row r="137" spans="1:4" ht="12.75">
      <c r="A137" s="1" t="s">
        <v>125</v>
      </c>
      <c r="B137" s="2" t="s">
        <v>112</v>
      </c>
      <c r="C137" s="3">
        <v>620</v>
      </c>
      <c r="D137" s="4">
        <f>3600000+4600000</f>
        <v>8200000</v>
      </c>
    </row>
    <row r="138" spans="1:4" s="25" customFormat="1" ht="46.55">
      <c r="A138" s="5" t="s">
        <v>315</v>
      </c>
      <c r="B138" s="6" t="s">
        <v>314</v>
      </c>
      <c r="C138" s="7"/>
      <c r="D138" s="8">
        <f>D139</f>
        <v>2470000</v>
      </c>
    </row>
    <row r="139" spans="1:4" ht="31.05">
      <c r="A139" s="1" t="s">
        <v>172</v>
      </c>
      <c r="B139" s="2" t="s">
        <v>314</v>
      </c>
      <c r="C139" s="3" t="s">
        <v>55</v>
      </c>
      <c r="D139" s="4">
        <f>D140+D141</f>
        <v>2470000</v>
      </c>
    </row>
    <row r="140" spans="1:4" ht="12.75">
      <c r="A140" s="1" t="s">
        <v>123</v>
      </c>
      <c r="B140" s="2" t="s">
        <v>314</v>
      </c>
      <c r="C140" s="3">
        <v>610</v>
      </c>
      <c r="D140" s="4">
        <v>2470000</v>
      </c>
    </row>
    <row r="141" spans="1:4" ht="12.75" hidden="1">
      <c r="A141" s="1" t="s">
        <v>125</v>
      </c>
      <c r="B141" s="2" t="s">
        <v>314</v>
      </c>
      <c r="C141" s="3">
        <v>620</v>
      </c>
      <c r="D141" s="4"/>
    </row>
    <row r="142" spans="1:4" s="25" customFormat="1" ht="46.55">
      <c r="A142" s="5" t="s">
        <v>187</v>
      </c>
      <c r="B142" s="6" t="s">
        <v>113</v>
      </c>
      <c r="C142" s="7"/>
      <c r="D142" s="8">
        <f>D143</f>
        <v>6029534</v>
      </c>
    </row>
    <row r="143" spans="1:4" ht="31.05">
      <c r="A143" s="1" t="s">
        <v>172</v>
      </c>
      <c r="B143" s="2" t="s">
        <v>113</v>
      </c>
      <c r="C143" s="3" t="s">
        <v>55</v>
      </c>
      <c r="D143" s="4">
        <f>D144+D145</f>
        <v>6029534</v>
      </c>
    </row>
    <row r="144" spans="1:4" ht="12.75">
      <c r="A144" s="1" t="s">
        <v>123</v>
      </c>
      <c r="B144" s="2" t="s">
        <v>113</v>
      </c>
      <c r="C144" s="3">
        <v>610</v>
      </c>
      <c r="D144" s="4">
        <f>5129534+100000</f>
        <v>5229534</v>
      </c>
    </row>
    <row r="145" spans="1:4" ht="12.75">
      <c r="A145" s="1" t="s">
        <v>125</v>
      </c>
      <c r="B145" s="2" t="s">
        <v>113</v>
      </c>
      <c r="C145" s="3">
        <v>620</v>
      </c>
      <c r="D145" s="4">
        <v>800000</v>
      </c>
    </row>
    <row r="146" spans="1:4" s="25" customFormat="1" ht="31.05">
      <c r="A146" s="5" t="s">
        <v>182</v>
      </c>
      <c r="B146" s="6" t="s">
        <v>114</v>
      </c>
      <c r="C146" s="7"/>
      <c r="D146" s="8">
        <f>D147</f>
        <v>23604560.44</v>
      </c>
    </row>
    <row r="147" spans="1:4" ht="31.05">
      <c r="A147" s="1" t="s">
        <v>172</v>
      </c>
      <c r="B147" s="2" t="s">
        <v>114</v>
      </c>
      <c r="C147" s="3" t="s">
        <v>55</v>
      </c>
      <c r="D147" s="4">
        <f>D148+D149</f>
        <v>23604560.44</v>
      </c>
    </row>
    <row r="148" spans="1:4" ht="12.75">
      <c r="A148" s="1" t="s">
        <v>123</v>
      </c>
      <c r="B148" s="2" t="s">
        <v>114</v>
      </c>
      <c r="C148" s="3">
        <v>610</v>
      </c>
      <c r="D148" s="4">
        <f>1591000+18313560.44+700000</f>
        <v>20604560.44</v>
      </c>
    </row>
    <row r="149" spans="1:4" ht="12.75">
      <c r="A149" s="1" t="s">
        <v>125</v>
      </c>
      <c r="B149" s="2" t="s">
        <v>114</v>
      </c>
      <c r="C149" s="3">
        <v>620</v>
      </c>
      <c r="D149" s="4">
        <f>500000+2500000</f>
        <v>3000000</v>
      </c>
    </row>
    <row r="150" spans="1:4" s="25" customFormat="1" ht="31.05">
      <c r="A150" s="5" t="s">
        <v>177</v>
      </c>
      <c r="B150" s="6" t="s">
        <v>115</v>
      </c>
      <c r="C150" s="7"/>
      <c r="D150" s="8">
        <f>D151</f>
        <v>1040240</v>
      </c>
    </row>
    <row r="151" spans="1:4" ht="31.05">
      <c r="A151" s="1" t="s">
        <v>172</v>
      </c>
      <c r="B151" s="2" t="s">
        <v>115</v>
      </c>
      <c r="C151" s="3" t="s">
        <v>55</v>
      </c>
      <c r="D151" s="4">
        <f>D152+D153</f>
        <v>1040240</v>
      </c>
    </row>
    <row r="152" spans="1:4" ht="12.75">
      <c r="A152" s="1" t="s">
        <v>123</v>
      </c>
      <c r="B152" s="2" t="s">
        <v>115</v>
      </c>
      <c r="C152" s="3">
        <v>610</v>
      </c>
      <c r="D152" s="4">
        <v>670240</v>
      </c>
    </row>
    <row r="153" spans="1:4" ht="12.75">
      <c r="A153" s="1" t="s">
        <v>125</v>
      </c>
      <c r="B153" s="2" t="s">
        <v>115</v>
      </c>
      <c r="C153" s="3">
        <v>620</v>
      </c>
      <c r="D153" s="4">
        <v>370000</v>
      </c>
    </row>
    <row r="154" spans="1:4" s="25" customFormat="1" ht="31.05">
      <c r="A154" s="5" t="s">
        <v>186</v>
      </c>
      <c r="B154" s="6" t="s">
        <v>116</v>
      </c>
      <c r="C154" s="7"/>
      <c r="D154" s="8">
        <f>D155</f>
        <v>320120</v>
      </c>
    </row>
    <row r="155" spans="1:4" ht="31.05">
      <c r="A155" s="1" t="s">
        <v>172</v>
      </c>
      <c r="B155" s="2" t="s">
        <v>116</v>
      </c>
      <c r="C155" s="3" t="s">
        <v>55</v>
      </c>
      <c r="D155" s="4">
        <f>D156+D157</f>
        <v>320120</v>
      </c>
    </row>
    <row r="156" spans="1:4" ht="12.75">
      <c r="A156" s="1" t="s">
        <v>123</v>
      </c>
      <c r="B156" s="2" t="s">
        <v>116</v>
      </c>
      <c r="C156" s="3">
        <v>610</v>
      </c>
      <c r="D156" s="4">
        <v>235120</v>
      </c>
    </row>
    <row r="157" spans="1:4" ht="12.75">
      <c r="A157" s="1" t="s">
        <v>125</v>
      </c>
      <c r="B157" s="2" t="s">
        <v>116</v>
      </c>
      <c r="C157" s="3">
        <v>620</v>
      </c>
      <c r="D157" s="4">
        <v>85000</v>
      </c>
    </row>
    <row r="158" spans="1:4" s="25" customFormat="1" ht="31.05">
      <c r="A158" s="5" t="s">
        <v>273</v>
      </c>
      <c r="B158" s="6" t="s">
        <v>274</v>
      </c>
      <c r="C158" s="7"/>
      <c r="D158" s="8">
        <f>D159</f>
        <v>4198773</v>
      </c>
    </row>
    <row r="159" spans="1:4" ht="31.05">
      <c r="A159" s="1" t="s">
        <v>172</v>
      </c>
      <c r="B159" s="2" t="s">
        <v>274</v>
      </c>
      <c r="C159" s="3" t="s">
        <v>55</v>
      </c>
      <c r="D159" s="4">
        <f>D160+D161</f>
        <v>4198773</v>
      </c>
    </row>
    <row r="160" spans="1:4" ht="12.75">
      <c r="A160" s="1" t="s">
        <v>123</v>
      </c>
      <c r="B160" s="2" t="s">
        <v>274</v>
      </c>
      <c r="C160" s="3">
        <v>610</v>
      </c>
      <c r="D160" s="4">
        <f>3624615+58978</f>
        <v>3683593</v>
      </c>
    </row>
    <row r="161" spans="1:4" ht="12.75">
      <c r="A161" s="1" t="s">
        <v>125</v>
      </c>
      <c r="B161" s="2" t="s">
        <v>274</v>
      </c>
      <c r="C161" s="3">
        <v>620</v>
      </c>
      <c r="D161" s="4">
        <v>515180</v>
      </c>
    </row>
    <row r="162" spans="1:4" s="25" customFormat="1" ht="46.55">
      <c r="A162" s="5" t="s">
        <v>275</v>
      </c>
      <c r="B162" s="6" t="s">
        <v>276</v>
      </c>
      <c r="C162" s="7"/>
      <c r="D162" s="8">
        <f>D163</f>
        <v>633300</v>
      </c>
    </row>
    <row r="163" spans="1:4" ht="31.05">
      <c r="A163" s="1" t="s">
        <v>172</v>
      </c>
      <c r="B163" s="2" t="s">
        <v>276</v>
      </c>
      <c r="C163" s="3" t="s">
        <v>55</v>
      </c>
      <c r="D163" s="4">
        <f>D164+D165</f>
        <v>633300</v>
      </c>
    </row>
    <row r="164" spans="1:4" ht="12.75">
      <c r="A164" s="1" t="s">
        <v>123</v>
      </c>
      <c r="B164" s="2" t="s">
        <v>276</v>
      </c>
      <c r="C164" s="3">
        <v>610</v>
      </c>
      <c r="D164" s="4">
        <v>533300</v>
      </c>
    </row>
    <row r="165" spans="1:4" ht="12.75">
      <c r="A165" s="1" t="s">
        <v>125</v>
      </c>
      <c r="B165" s="2" t="s">
        <v>276</v>
      </c>
      <c r="C165" s="3">
        <v>620</v>
      </c>
      <c r="D165" s="4">
        <v>100000</v>
      </c>
    </row>
    <row r="166" spans="1:4" ht="33.4" customHeight="1">
      <c r="A166" s="5" t="s">
        <v>217</v>
      </c>
      <c r="B166" s="6" t="s">
        <v>11</v>
      </c>
      <c r="C166" s="7"/>
      <c r="D166" s="8">
        <f>D167+D170+D173+D176+D179+D183+D187+D193+D200+D203+D206+D215+D218+D221+D234</f>
        <v>2281740.55</v>
      </c>
    </row>
    <row r="167" spans="1:4" s="25" customFormat="1" ht="12.75">
      <c r="A167" s="5" t="s">
        <v>215</v>
      </c>
      <c r="B167" s="6">
        <v>200084110</v>
      </c>
      <c r="C167" s="7"/>
      <c r="D167" s="8">
        <f>D168</f>
        <v>210000</v>
      </c>
    </row>
    <row r="168" spans="1:4" s="25" customFormat="1" ht="31.05">
      <c r="A168" s="1" t="s">
        <v>163</v>
      </c>
      <c r="B168" s="2">
        <v>200084110</v>
      </c>
      <c r="C168" s="3">
        <v>200</v>
      </c>
      <c r="D168" s="4">
        <f>D169</f>
        <v>210000</v>
      </c>
    </row>
    <row r="169" spans="1:4" s="25" customFormat="1" ht="31.05">
      <c r="A169" s="1" t="s">
        <v>168</v>
      </c>
      <c r="B169" s="2">
        <v>200084110</v>
      </c>
      <c r="C169" s="3">
        <v>240</v>
      </c>
      <c r="D169" s="4">
        <v>210000</v>
      </c>
    </row>
    <row r="170" spans="1:4" s="25" customFormat="1" ht="12.75">
      <c r="A170" s="5" t="s">
        <v>213</v>
      </c>
      <c r="B170" s="6">
        <v>200084150</v>
      </c>
      <c r="C170" s="7"/>
      <c r="D170" s="8">
        <f>D171</f>
        <v>301483.94</v>
      </c>
    </row>
    <row r="171" spans="1:4" s="25" customFormat="1" ht="31.05">
      <c r="A171" s="1" t="s">
        <v>163</v>
      </c>
      <c r="B171" s="2">
        <v>200084150</v>
      </c>
      <c r="C171" s="3">
        <v>200</v>
      </c>
      <c r="D171" s="4">
        <f>D172</f>
        <v>301483.94</v>
      </c>
    </row>
    <row r="172" spans="1:4" s="25" customFormat="1" ht="31.05">
      <c r="A172" s="1" t="s">
        <v>168</v>
      </c>
      <c r="B172" s="2">
        <v>200084150</v>
      </c>
      <c r="C172" s="3">
        <v>240</v>
      </c>
      <c r="D172" s="4">
        <f>74195+127288.94+100000</f>
        <v>301483.94</v>
      </c>
    </row>
    <row r="173" spans="1:4" s="25" customFormat="1" ht="12.75">
      <c r="A173" s="5" t="s">
        <v>214</v>
      </c>
      <c r="B173" s="6">
        <v>200084160</v>
      </c>
      <c r="C173" s="7"/>
      <c r="D173" s="8">
        <f>D174</f>
        <v>15000</v>
      </c>
    </row>
    <row r="174" spans="1:4" s="25" customFormat="1" ht="31.05">
      <c r="A174" s="1" t="s">
        <v>163</v>
      </c>
      <c r="B174" s="2">
        <v>200084160</v>
      </c>
      <c r="C174" s="3">
        <v>200</v>
      </c>
      <c r="D174" s="4">
        <f>D175</f>
        <v>15000</v>
      </c>
    </row>
    <row r="175" spans="1:4" s="25" customFormat="1" ht="31.05">
      <c r="A175" s="1" t="s">
        <v>168</v>
      </c>
      <c r="B175" s="2">
        <v>200084160</v>
      </c>
      <c r="C175" s="3">
        <v>240</v>
      </c>
      <c r="D175" s="4">
        <v>15000</v>
      </c>
    </row>
    <row r="176" spans="1:4" s="25" customFormat="1" ht="31.05">
      <c r="A176" s="5" t="s">
        <v>342</v>
      </c>
      <c r="B176" s="6">
        <v>200084190</v>
      </c>
      <c r="C176" s="7"/>
      <c r="D176" s="8">
        <f>D177</f>
        <v>90000</v>
      </c>
    </row>
    <row r="177" spans="1:4" s="25" customFormat="1" ht="31.05">
      <c r="A177" s="1" t="s">
        <v>163</v>
      </c>
      <c r="B177" s="2">
        <v>200084190</v>
      </c>
      <c r="C177" s="3">
        <v>200</v>
      </c>
      <c r="D177" s="4">
        <f>D178</f>
        <v>90000</v>
      </c>
    </row>
    <row r="178" spans="1:4" s="25" customFormat="1" ht="31.05">
      <c r="A178" s="1" t="s">
        <v>168</v>
      </c>
      <c r="B178" s="2">
        <v>200084190</v>
      </c>
      <c r="C178" s="3">
        <v>240</v>
      </c>
      <c r="D178" s="4">
        <v>90000</v>
      </c>
    </row>
    <row r="179" spans="1:4" s="25" customFormat="1" ht="31.05">
      <c r="A179" s="5" t="s">
        <v>347</v>
      </c>
      <c r="B179" s="6">
        <v>200800000</v>
      </c>
      <c r="C179" s="7"/>
      <c r="D179" s="8">
        <f>D180</f>
        <v>147220.92</v>
      </c>
    </row>
    <row r="180" spans="1:4" s="25" customFormat="1" ht="46.55">
      <c r="A180" s="5" t="s">
        <v>286</v>
      </c>
      <c r="B180" s="6" t="s">
        <v>348</v>
      </c>
      <c r="C180" s="7"/>
      <c r="D180" s="8">
        <f>D181</f>
        <v>147220.92</v>
      </c>
    </row>
    <row r="181" spans="1:4" s="25" customFormat="1" ht="31.05">
      <c r="A181" s="1" t="s">
        <v>163</v>
      </c>
      <c r="B181" s="2" t="s">
        <v>348</v>
      </c>
      <c r="C181" s="3">
        <v>200</v>
      </c>
      <c r="D181" s="4">
        <f>D182</f>
        <v>147220.92</v>
      </c>
    </row>
    <row r="182" spans="1:4" s="25" customFormat="1" ht="31.05">
      <c r="A182" s="1" t="s">
        <v>168</v>
      </c>
      <c r="B182" s="2" t="s">
        <v>348</v>
      </c>
      <c r="C182" s="3">
        <v>240</v>
      </c>
      <c r="D182" s="4">
        <v>147220.92</v>
      </c>
    </row>
    <row r="183" spans="1:4" s="25" customFormat="1" ht="31.05">
      <c r="A183" s="5" t="s">
        <v>349</v>
      </c>
      <c r="B183" s="6">
        <v>200900000</v>
      </c>
      <c r="C183" s="7"/>
      <c r="D183" s="8">
        <f>D184</f>
        <v>26020.62</v>
      </c>
    </row>
    <row r="184" spans="1:4" s="25" customFormat="1" ht="46.55">
      <c r="A184" s="5" t="s">
        <v>286</v>
      </c>
      <c r="B184" s="6" t="s">
        <v>350</v>
      </c>
      <c r="C184" s="7"/>
      <c r="D184" s="8">
        <f>D185</f>
        <v>26020.62</v>
      </c>
    </row>
    <row r="185" spans="1:4" s="25" customFormat="1" ht="31.05">
      <c r="A185" s="1" t="s">
        <v>163</v>
      </c>
      <c r="B185" s="2" t="s">
        <v>350</v>
      </c>
      <c r="C185" s="3">
        <v>200</v>
      </c>
      <c r="D185" s="4">
        <f>D186</f>
        <v>26020.62</v>
      </c>
    </row>
    <row r="186" spans="1:4" s="25" customFormat="1" ht="31.05">
      <c r="A186" s="1" t="s">
        <v>168</v>
      </c>
      <c r="B186" s="2" t="s">
        <v>350</v>
      </c>
      <c r="C186" s="3">
        <v>240</v>
      </c>
      <c r="D186" s="4">
        <v>26020.62</v>
      </c>
    </row>
    <row r="187" spans="1:4" s="25" customFormat="1" ht="31.05">
      <c r="A187" s="31" t="s">
        <v>243</v>
      </c>
      <c r="B187" s="6">
        <v>200200000</v>
      </c>
      <c r="C187" s="7"/>
      <c r="D187" s="8">
        <f>D188</f>
        <v>263500</v>
      </c>
    </row>
    <row r="188" spans="1:4" s="25" customFormat="1" ht="12.75">
      <c r="A188" s="31" t="s">
        <v>241</v>
      </c>
      <c r="B188" s="6" t="s">
        <v>332</v>
      </c>
      <c r="C188" s="7"/>
      <c r="D188" s="8">
        <f>D189+D191</f>
        <v>263500</v>
      </c>
    </row>
    <row r="189" spans="1:4" s="25" customFormat="1" ht="12.75">
      <c r="A189" s="30" t="s">
        <v>134</v>
      </c>
      <c r="B189" s="2" t="s">
        <v>332</v>
      </c>
      <c r="C189" s="3">
        <v>300</v>
      </c>
      <c r="D189" s="4">
        <f>D190</f>
        <v>210800</v>
      </c>
    </row>
    <row r="190" spans="1:4" s="25" customFormat="1" ht="12.75">
      <c r="A190" s="30" t="s">
        <v>244</v>
      </c>
      <c r="B190" s="2" t="s">
        <v>332</v>
      </c>
      <c r="C190" s="3">
        <v>350</v>
      </c>
      <c r="D190" s="4">
        <f>105400+52700+52700</f>
        <v>210800</v>
      </c>
    </row>
    <row r="191" spans="1:4" ht="31.05">
      <c r="A191" s="1" t="s">
        <v>172</v>
      </c>
      <c r="B191" s="2" t="s">
        <v>332</v>
      </c>
      <c r="C191" s="3" t="s">
        <v>55</v>
      </c>
      <c r="D191" s="4">
        <f>D192</f>
        <v>52700</v>
      </c>
    </row>
    <row r="192" spans="1:4" ht="12.75">
      <c r="A192" s="1" t="s">
        <v>123</v>
      </c>
      <c r="B192" s="2" t="s">
        <v>332</v>
      </c>
      <c r="C192" s="3">
        <v>610</v>
      </c>
      <c r="D192" s="4">
        <v>52700</v>
      </c>
    </row>
    <row r="193" spans="1:4" s="25" customFormat="1" ht="31.05">
      <c r="A193" s="31" t="s">
        <v>245</v>
      </c>
      <c r="B193" s="6">
        <v>200300000</v>
      </c>
      <c r="C193" s="7"/>
      <c r="D193" s="8">
        <f>D194</f>
        <v>234022.23</v>
      </c>
    </row>
    <row r="194" spans="1:4" s="25" customFormat="1" ht="12.75">
      <c r="A194" s="31" t="s">
        <v>241</v>
      </c>
      <c r="B194" s="6" t="s">
        <v>333</v>
      </c>
      <c r="C194" s="7"/>
      <c r="D194" s="8">
        <f>D195</f>
        <v>234022.23</v>
      </c>
    </row>
    <row r="195" spans="1:4" s="25" customFormat="1" ht="31.05">
      <c r="A195" s="30" t="s">
        <v>163</v>
      </c>
      <c r="B195" s="2" t="s">
        <v>333</v>
      </c>
      <c r="C195" s="3">
        <v>200</v>
      </c>
      <c r="D195" s="4">
        <f>D196</f>
        <v>234022.23</v>
      </c>
    </row>
    <row r="196" spans="1:4" s="25" customFormat="1" ht="31.05">
      <c r="A196" s="30" t="s">
        <v>168</v>
      </c>
      <c r="B196" s="2" t="s">
        <v>333</v>
      </c>
      <c r="C196" s="3">
        <v>240</v>
      </c>
      <c r="D196" s="4">
        <v>234022.23</v>
      </c>
    </row>
    <row r="197" spans="1:4" s="25" customFormat="1" ht="62.05" hidden="1">
      <c r="A197" s="31" t="s">
        <v>246</v>
      </c>
      <c r="B197" s="6" t="s">
        <v>247</v>
      </c>
      <c r="C197" s="7"/>
      <c r="D197" s="8">
        <f>D198</f>
        <v>0</v>
      </c>
    </row>
    <row r="198" spans="1:4" s="25" customFormat="1" ht="31.05" hidden="1">
      <c r="A198" s="30" t="s">
        <v>163</v>
      </c>
      <c r="B198" s="2" t="s">
        <v>247</v>
      </c>
      <c r="C198" s="3">
        <v>200</v>
      </c>
      <c r="D198" s="4">
        <f>D199</f>
        <v>0</v>
      </c>
    </row>
    <row r="199" spans="1:4" s="25" customFormat="1" ht="31.05" hidden="1">
      <c r="A199" s="30" t="s">
        <v>168</v>
      </c>
      <c r="B199" s="2" t="s">
        <v>247</v>
      </c>
      <c r="C199" s="3">
        <v>240</v>
      </c>
      <c r="D199" s="4">
        <v>0</v>
      </c>
    </row>
    <row r="200" spans="1:4" s="25" customFormat="1" ht="31.05">
      <c r="A200" s="31" t="s">
        <v>298</v>
      </c>
      <c r="B200" s="6" t="s">
        <v>299</v>
      </c>
      <c r="C200" s="7"/>
      <c r="D200" s="8">
        <f>D201</f>
        <v>252656</v>
      </c>
    </row>
    <row r="201" spans="1:4" s="25" customFormat="1" ht="31.05">
      <c r="A201" s="30" t="s">
        <v>163</v>
      </c>
      <c r="B201" s="2" t="s">
        <v>299</v>
      </c>
      <c r="C201" s="3">
        <v>200</v>
      </c>
      <c r="D201" s="4">
        <f>D202</f>
        <v>252656</v>
      </c>
    </row>
    <row r="202" spans="1:4" s="25" customFormat="1" ht="31.05">
      <c r="A202" s="30" t="s">
        <v>168</v>
      </c>
      <c r="B202" s="2" t="s">
        <v>299</v>
      </c>
      <c r="C202" s="3">
        <v>240</v>
      </c>
      <c r="D202" s="4">
        <v>252656</v>
      </c>
    </row>
    <row r="203" spans="1:4" s="25" customFormat="1" ht="49.3" customHeight="1">
      <c r="A203" s="31" t="s">
        <v>362</v>
      </c>
      <c r="B203" s="6" t="s">
        <v>361</v>
      </c>
      <c r="C203" s="7"/>
      <c r="D203" s="8">
        <f>D204</f>
        <v>282736.84</v>
      </c>
    </row>
    <row r="204" spans="1:4" s="25" customFormat="1" ht="31.05">
      <c r="A204" s="30" t="s">
        <v>163</v>
      </c>
      <c r="B204" s="2" t="s">
        <v>361</v>
      </c>
      <c r="C204" s="3">
        <v>200</v>
      </c>
      <c r="D204" s="4">
        <f>D205</f>
        <v>282736.84</v>
      </c>
    </row>
    <row r="205" spans="1:4" s="25" customFormat="1" ht="31.05">
      <c r="A205" s="30" t="s">
        <v>168</v>
      </c>
      <c r="B205" s="2" t="s">
        <v>361</v>
      </c>
      <c r="C205" s="3">
        <v>240</v>
      </c>
      <c r="D205" s="4">
        <v>282736.84</v>
      </c>
    </row>
    <row r="206" spans="1:4" s="25" customFormat="1" ht="12.75">
      <c r="A206" s="5" t="s">
        <v>215</v>
      </c>
      <c r="B206" s="6">
        <v>200084210</v>
      </c>
      <c r="C206" s="7"/>
      <c r="D206" s="8">
        <f>D207</f>
        <v>100000</v>
      </c>
    </row>
    <row r="207" spans="1:4" s="25" customFormat="1" ht="31.05">
      <c r="A207" s="1" t="s">
        <v>163</v>
      </c>
      <c r="B207" s="2">
        <v>200084210</v>
      </c>
      <c r="C207" s="3">
        <v>200</v>
      </c>
      <c r="D207" s="4">
        <f>D208</f>
        <v>100000</v>
      </c>
    </row>
    <row r="208" spans="1:4" s="25" customFormat="1" ht="31.05">
      <c r="A208" s="1" t="s">
        <v>168</v>
      </c>
      <c r="B208" s="2">
        <v>200084210</v>
      </c>
      <c r="C208" s="3">
        <v>240</v>
      </c>
      <c r="D208" s="4">
        <v>100000</v>
      </c>
    </row>
    <row r="209" spans="1:4" s="25" customFormat="1" ht="12.75" hidden="1">
      <c r="A209" s="5" t="s">
        <v>239</v>
      </c>
      <c r="B209" s="6">
        <v>200084220</v>
      </c>
      <c r="C209" s="7"/>
      <c r="D209" s="8">
        <f>D210</f>
        <v>0</v>
      </c>
    </row>
    <row r="210" spans="1:4" s="25" customFormat="1" ht="31.05" hidden="1">
      <c r="A210" s="1" t="s">
        <v>163</v>
      </c>
      <c r="B210" s="2">
        <v>200084220</v>
      </c>
      <c r="C210" s="3">
        <v>200</v>
      </c>
      <c r="D210" s="4">
        <f>D211</f>
        <v>0</v>
      </c>
    </row>
    <row r="211" spans="1:4" s="25" customFormat="1" ht="31.05" hidden="1">
      <c r="A211" s="1" t="s">
        <v>168</v>
      </c>
      <c r="B211" s="2">
        <v>200084220</v>
      </c>
      <c r="C211" s="3">
        <v>240</v>
      </c>
      <c r="D211" s="4">
        <v>0</v>
      </c>
    </row>
    <row r="212" spans="1:4" s="25" customFormat="1" ht="12.75" hidden="1">
      <c r="A212" s="5" t="s">
        <v>216</v>
      </c>
      <c r="B212" s="6">
        <v>200084270</v>
      </c>
      <c r="C212" s="7"/>
      <c r="D212" s="8"/>
    </row>
    <row r="213" spans="1:4" s="25" customFormat="1" ht="31.05" hidden="1">
      <c r="A213" s="1" t="s">
        <v>163</v>
      </c>
      <c r="B213" s="2">
        <v>200084270</v>
      </c>
      <c r="C213" s="3">
        <v>200</v>
      </c>
      <c r="D213" s="4"/>
    </row>
    <row r="214" spans="1:4" s="25" customFormat="1" ht="31.05" hidden="1">
      <c r="A214" s="1" t="s">
        <v>168</v>
      </c>
      <c r="B214" s="2">
        <v>200084270</v>
      </c>
      <c r="C214" s="3">
        <v>240</v>
      </c>
      <c r="D214" s="4"/>
    </row>
    <row r="215" spans="1:4" s="25" customFormat="1" ht="12.75">
      <c r="A215" s="5" t="s">
        <v>103</v>
      </c>
      <c r="B215" s="6">
        <v>200084280</v>
      </c>
      <c r="C215" s="7"/>
      <c r="D215" s="8">
        <f>D216</f>
        <v>205900</v>
      </c>
    </row>
    <row r="216" spans="1:4" s="25" customFormat="1" ht="31.05">
      <c r="A216" s="1" t="s">
        <v>163</v>
      </c>
      <c r="B216" s="2">
        <v>200084280</v>
      </c>
      <c r="C216" s="3">
        <v>200</v>
      </c>
      <c r="D216" s="4">
        <f>D217</f>
        <v>205900</v>
      </c>
    </row>
    <row r="217" spans="1:4" s="25" customFormat="1" ht="31.05">
      <c r="A217" s="1" t="s">
        <v>168</v>
      </c>
      <c r="B217" s="2">
        <v>200084280</v>
      </c>
      <c r="C217" s="3">
        <v>240</v>
      </c>
      <c r="D217" s="4">
        <v>205900</v>
      </c>
    </row>
    <row r="218" spans="1:4" s="25" customFormat="1" ht="12.75">
      <c r="A218" s="5" t="s">
        <v>351</v>
      </c>
      <c r="B218" s="6">
        <v>200084290</v>
      </c>
      <c r="C218" s="7"/>
      <c r="D218" s="8">
        <f>D219</f>
        <v>100000</v>
      </c>
    </row>
    <row r="219" spans="1:4" s="25" customFormat="1" ht="31.05">
      <c r="A219" s="1" t="s">
        <v>163</v>
      </c>
      <c r="B219" s="2">
        <v>200084290</v>
      </c>
      <c r="C219" s="3">
        <v>200</v>
      </c>
      <c r="D219" s="4">
        <f>D220</f>
        <v>100000</v>
      </c>
    </row>
    <row r="220" spans="1:4" s="25" customFormat="1" ht="31.05">
      <c r="A220" s="1" t="s">
        <v>168</v>
      </c>
      <c r="B220" s="2">
        <v>200084290</v>
      </c>
      <c r="C220" s="3">
        <v>240</v>
      </c>
      <c r="D220" s="4">
        <v>100000</v>
      </c>
    </row>
    <row r="221" spans="1:4" s="25" customFormat="1" ht="31.05">
      <c r="A221" s="5" t="s">
        <v>355</v>
      </c>
      <c r="B221" s="6">
        <v>200084410</v>
      </c>
      <c r="C221" s="7"/>
      <c r="D221" s="8">
        <f>D222</f>
        <v>50000</v>
      </c>
    </row>
    <row r="222" spans="1:4" s="25" customFormat="1" ht="31.05">
      <c r="A222" s="1" t="s">
        <v>163</v>
      </c>
      <c r="B222" s="2">
        <v>200084410</v>
      </c>
      <c r="C222" s="3">
        <v>200</v>
      </c>
      <c r="D222" s="4">
        <f>D223</f>
        <v>50000</v>
      </c>
    </row>
    <row r="223" spans="1:4" s="25" customFormat="1" ht="31.05">
      <c r="A223" s="1" t="s">
        <v>168</v>
      </c>
      <c r="B223" s="2">
        <v>200084410</v>
      </c>
      <c r="C223" s="3">
        <v>240</v>
      </c>
      <c r="D223" s="4">
        <v>50000</v>
      </c>
    </row>
    <row r="224" spans="1:4" s="25" customFormat="1" ht="31.05" hidden="1">
      <c r="A224" s="5" t="s">
        <v>240</v>
      </c>
      <c r="B224" s="6">
        <v>200100000</v>
      </c>
      <c r="C224" s="7"/>
      <c r="D224" s="8"/>
    </row>
    <row r="225" spans="1:4" s="25" customFormat="1" ht="12.75" hidden="1">
      <c r="A225" s="5" t="s">
        <v>302</v>
      </c>
      <c r="B225" s="6" t="s">
        <v>242</v>
      </c>
      <c r="C225" s="7"/>
      <c r="D225" s="8"/>
    </row>
    <row r="226" spans="1:4" s="25" customFormat="1" ht="31.05" hidden="1">
      <c r="A226" s="1" t="s">
        <v>163</v>
      </c>
      <c r="B226" s="2" t="s">
        <v>242</v>
      </c>
      <c r="C226" s="3">
        <v>200</v>
      </c>
      <c r="D226" s="4"/>
    </row>
    <row r="227" spans="1:4" s="25" customFormat="1" ht="31.05" hidden="1">
      <c r="A227" s="1" t="s">
        <v>168</v>
      </c>
      <c r="B227" s="2" t="s">
        <v>242</v>
      </c>
      <c r="C227" s="3">
        <v>240</v>
      </c>
      <c r="D227" s="4"/>
    </row>
    <row r="228" spans="1:4" s="25" customFormat="1" ht="77.55" hidden="1">
      <c r="A228" s="5" t="s">
        <v>288</v>
      </c>
      <c r="B228" s="6" t="s">
        <v>287</v>
      </c>
      <c r="C228" s="7"/>
      <c r="D228" s="8"/>
    </row>
    <row r="229" spans="1:4" s="25" customFormat="1" ht="31.05" hidden="1">
      <c r="A229" s="1" t="s">
        <v>163</v>
      </c>
      <c r="B229" s="2" t="s">
        <v>287</v>
      </c>
      <c r="C229" s="3">
        <v>200</v>
      </c>
      <c r="D229" s="4"/>
    </row>
    <row r="230" spans="1:4" s="25" customFormat="1" ht="31.05" hidden="1">
      <c r="A230" s="1" t="s">
        <v>168</v>
      </c>
      <c r="B230" s="2" t="s">
        <v>287</v>
      </c>
      <c r="C230" s="3">
        <v>240</v>
      </c>
      <c r="D230" s="4"/>
    </row>
    <row r="231" spans="1:4" s="25" customFormat="1" ht="12.75" hidden="1">
      <c r="A231" s="5" t="s">
        <v>215</v>
      </c>
      <c r="B231" s="6">
        <v>200084310</v>
      </c>
      <c r="C231" s="7"/>
      <c r="D231" s="8">
        <f>D232</f>
        <v>0</v>
      </c>
    </row>
    <row r="232" spans="1:4" s="25" customFormat="1" ht="31.05" hidden="1">
      <c r="A232" s="1" t="s">
        <v>163</v>
      </c>
      <c r="B232" s="2">
        <v>200084310</v>
      </c>
      <c r="C232" s="3">
        <v>200</v>
      </c>
      <c r="D232" s="4">
        <f>D233</f>
        <v>0</v>
      </c>
    </row>
    <row r="233" spans="1:4" s="25" customFormat="1" ht="31.05" hidden="1">
      <c r="A233" s="1" t="s">
        <v>168</v>
      </c>
      <c r="B233" s="2">
        <v>200084310</v>
      </c>
      <c r="C233" s="3">
        <v>240</v>
      </c>
      <c r="D233" s="4">
        <v>0</v>
      </c>
    </row>
    <row r="234" spans="1:4" s="25" customFormat="1" ht="12.75">
      <c r="A234" s="5" t="s">
        <v>213</v>
      </c>
      <c r="B234" s="6">
        <v>200084350</v>
      </c>
      <c r="C234" s="7"/>
      <c r="D234" s="8">
        <f>D235</f>
        <v>3200</v>
      </c>
    </row>
    <row r="235" spans="1:4" s="25" customFormat="1" ht="31.05">
      <c r="A235" s="1" t="s">
        <v>163</v>
      </c>
      <c r="B235" s="2">
        <v>200084350</v>
      </c>
      <c r="C235" s="3">
        <v>200</v>
      </c>
      <c r="D235" s="4">
        <f>D236</f>
        <v>3200</v>
      </c>
    </row>
    <row r="236" spans="1:4" s="25" customFormat="1" ht="31.05">
      <c r="A236" s="1" t="s">
        <v>168</v>
      </c>
      <c r="B236" s="2">
        <v>200084350</v>
      </c>
      <c r="C236" s="3">
        <v>240</v>
      </c>
      <c r="D236" s="4">
        <v>3200</v>
      </c>
    </row>
    <row r="237" spans="1:4" ht="80.9" customHeight="1">
      <c r="A237" s="5" t="s">
        <v>220</v>
      </c>
      <c r="B237" s="6" t="s">
        <v>12</v>
      </c>
      <c r="C237" s="7"/>
      <c r="D237" s="8">
        <f>D238+D241+D244+D247+D250+D256+D262+D265+D268+D253</f>
        <v>4036600</v>
      </c>
    </row>
    <row r="238" spans="1:4" s="25" customFormat="1" ht="31.05">
      <c r="A238" s="5" t="s">
        <v>146</v>
      </c>
      <c r="B238" s="6" t="s">
        <v>13</v>
      </c>
      <c r="C238" s="7"/>
      <c r="D238" s="8">
        <f>D239</f>
        <v>3066600</v>
      </c>
    </row>
    <row r="239" spans="1:4" ht="62.05">
      <c r="A239" s="1" t="s">
        <v>198</v>
      </c>
      <c r="B239" s="2" t="s">
        <v>13</v>
      </c>
      <c r="C239" s="3">
        <v>100</v>
      </c>
      <c r="D239" s="4">
        <f>D240</f>
        <v>3066600</v>
      </c>
    </row>
    <row r="240" spans="1:4" ht="12.75">
      <c r="A240" s="1" t="s">
        <v>135</v>
      </c>
      <c r="B240" s="2" t="s">
        <v>13</v>
      </c>
      <c r="C240" s="3">
        <v>110</v>
      </c>
      <c r="D240" s="4">
        <f>3034000+32600</f>
        <v>3066600</v>
      </c>
    </row>
    <row r="241" spans="1:4" s="25" customFormat="1" ht="46.55">
      <c r="A241" s="5" t="s">
        <v>218</v>
      </c>
      <c r="B241" s="6" t="s">
        <v>14</v>
      </c>
      <c r="C241" s="7"/>
      <c r="D241" s="8">
        <f>D242</f>
        <v>40000</v>
      </c>
    </row>
    <row r="242" spans="1:4" ht="31.05">
      <c r="A242" s="1" t="s">
        <v>163</v>
      </c>
      <c r="B242" s="2" t="s">
        <v>14</v>
      </c>
      <c r="C242" s="3">
        <v>200</v>
      </c>
      <c r="D242" s="4">
        <f>D243</f>
        <v>40000</v>
      </c>
    </row>
    <row r="243" spans="1:4" ht="31.05">
      <c r="A243" s="1" t="s">
        <v>168</v>
      </c>
      <c r="B243" s="2" t="s">
        <v>14</v>
      </c>
      <c r="C243" s="3">
        <v>240</v>
      </c>
      <c r="D243" s="4">
        <v>40000</v>
      </c>
    </row>
    <row r="244" spans="1:4" s="25" customFormat="1" ht="31.05">
      <c r="A244" s="5" t="s">
        <v>169</v>
      </c>
      <c r="B244" s="6" t="s">
        <v>15</v>
      </c>
      <c r="C244" s="7"/>
      <c r="D244" s="8">
        <f>D245</f>
        <v>448500</v>
      </c>
    </row>
    <row r="245" spans="1:4" ht="31.05">
      <c r="A245" s="1" t="s">
        <v>163</v>
      </c>
      <c r="B245" s="2" t="s">
        <v>15</v>
      </c>
      <c r="C245" s="3">
        <v>200</v>
      </c>
      <c r="D245" s="4">
        <f>D246</f>
        <v>448500</v>
      </c>
    </row>
    <row r="246" spans="1:4" ht="31.05">
      <c r="A246" s="1" t="s">
        <v>168</v>
      </c>
      <c r="B246" s="2" t="s">
        <v>15</v>
      </c>
      <c r="C246" s="3">
        <v>240</v>
      </c>
      <c r="D246" s="4">
        <f>450000-1500</f>
        <v>448500</v>
      </c>
    </row>
    <row r="247" spans="1:4" s="25" customFormat="1" ht="47.1" customHeight="1">
      <c r="A247" s="5" t="s">
        <v>356</v>
      </c>
      <c r="B247" s="6">
        <v>300082090</v>
      </c>
      <c r="C247" s="7"/>
      <c r="D247" s="8">
        <f>D248</f>
        <v>1500</v>
      </c>
    </row>
    <row r="248" spans="1:4" ht="31.05">
      <c r="A248" s="1" t="s">
        <v>163</v>
      </c>
      <c r="B248" s="2">
        <v>300082090</v>
      </c>
      <c r="C248" s="3">
        <v>200</v>
      </c>
      <c r="D248" s="4">
        <f>D249</f>
        <v>1500</v>
      </c>
    </row>
    <row r="249" spans="1:4" ht="31.05">
      <c r="A249" s="1" t="s">
        <v>168</v>
      </c>
      <c r="B249" s="2">
        <v>300082090</v>
      </c>
      <c r="C249" s="3">
        <v>240</v>
      </c>
      <c r="D249" s="4">
        <v>1500</v>
      </c>
    </row>
    <row r="250" spans="1:4" s="25" customFormat="1" ht="62.05">
      <c r="A250" s="5" t="s">
        <v>219</v>
      </c>
      <c r="B250" s="6" t="s">
        <v>16</v>
      </c>
      <c r="C250" s="7"/>
      <c r="D250" s="8">
        <f>D251</f>
        <v>150000</v>
      </c>
    </row>
    <row r="251" spans="1:4" ht="12.75">
      <c r="A251" s="1" t="s">
        <v>119</v>
      </c>
      <c r="B251" s="2" t="s">
        <v>16</v>
      </c>
      <c r="C251" s="3">
        <v>500</v>
      </c>
      <c r="D251" s="4">
        <f>D252</f>
        <v>150000</v>
      </c>
    </row>
    <row r="252" spans="1:4" ht="12.75">
      <c r="A252" s="1" t="s">
        <v>121</v>
      </c>
      <c r="B252" s="2" t="s">
        <v>16</v>
      </c>
      <c r="C252" s="3">
        <v>540</v>
      </c>
      <c r="D252" s="4">
        <v>150000</v>
      </c>
    </row>
    <row r="253" spans="1:4" s="25" customFormat="1" ht="62.05">
      <c r="A253" s="5" t="s">
        <v>382</v>
      </c>
      <c r="B253" s="6">
        <v>300082120</v>
      </c>
      <c r="C253" s="7"/>
      <c r="D253" s="8">
        <f>D254</f>
        <v>39900</v>
      </c>
    </row>
    <row r="254" spans="1:4" ht="12.75">
      <c r="A254" s="1" t="s">
        <v>119</v>
      </c>
      <c r="B254" s="2">
        <v>300082120</v>
      </c>
      <c r="C254" s="3">
        <v>500</v>
      </c>
      <c r="D254" s="4">
        <f>D255</f>
        <v>39900</v>
      </c>
    </row>
    <row r="255" spans="1:4" ht="12.75">
      <c r="A255" s="1" t="s">
        <v>121</v>
      </c>
      <c r="B255" s="2">
        <v>300082120</v>
      </c>
      <c r="C255" s="3">
        <v>540</v>
      </c>
      <c r="D255" s="4">
        <v>39900</v>
      </c>
    </row>
    <row r="256" spans="1:4" s="25" customFormat="1" ht="31.05">
      <c r="A256" s="5" t="s">
        <v>281</v>
      </c>
      <c r="B256" s="6">
        <v>300082100</v>
      </c>
      <c r="C256" s="7"/>
      <c r="D256" s="8">
        <f>D257+D260</f>
        <v>125400</v>
      </c>
    </row>
    <row r="257" spans="1:4" ht="31.05">
      <c r="A257" s="1" t="s">
        <v>172</v>
      </c>
      <c r="B257" s="2">
        <v>300082100</v>
      </c>
      <c r="C257" s="3" t="s">
        <v>55</v>
      </c>
      <c r="D257" s="4">
        <f>D258+D259</f>
        <v>100000</v>
      </c>
    </row>
    <row r="258" spans="1:4" ht="12.75">
      <c r="A258" s="1" t="s">
        <v>123</v>
      </c>
      <c r="B258" s="2">
        <v>300082100</v>
      </c>
      <c r="C258" s="3">
        <v>610</v>
      </c>
      <c r="D258" s="4">
        <f>53407+23265</f>
        <v>76672</v>
      </c>
    </row>
    <row r="259" spans="1:4" ht="12.75">
      <c r="A259" s="1" t="s">
        <v>125</v>
      </c>
      <c r="B259" s="2">
        <v>300082100</v>
      </c>
      <c r="C259" s="3">
        <v>620</v>
      </c>
      <c r="D259" s="4">
        <v>23328</v>
      </c>
    </row>
    <row r="260" spans="1:4" ht="31.05">
      <c r="A260" s="1" t="s">
        <v>163</v>
      </c>
      <c r="B260" s="2">
        <v>300082100</v>
      </c>
      <c r="C260" s="3">
        <v>200</v>
      </c>
      <c r="D260" s="4">
        <f>D261</f>
        <v>25400</v>
      </c>
    </row>
    <row r="261" spans="1:4" ht="31.05">
      <c r="A261" s="1" t="s">
        <v>168</v>
      </c>
      <c r="B261" s="2">
        <v>300082100</v>
      </c>
      <c r="C261" s="3">
        <v>240</v>
      </c>
      <c r="D261" s="4">
        <f>35000+10000-19600</f>
        <v>25400</v>
      </c>
    </row>
    <row r="262" spans="1:4" s="25" customFormat="1" ht="12.75">
      <c r="A262" s="5" t="s">
        <v>293</v>
      </c>
      <c r="B262" s="6">
        <v>300082050</v>
      </c>
      <c r="C262" s="7"/>
      <c r="D262" s="8">
        <f>D263</f>
        <v>10000</v>
      </c>
    </row>
    <row r="263" spans="1:4" ht="31.05">
      <c r="A263" s="1" t="s">
        <v>163</v>
      </c>
      <c r="B263" s="2">
        <v>300082050</v>
      </c>
      <c r="C263" s="3">
        <v>200</v>
      </c>
      <c r="D263" s="4">
        <f>D264</f>
        <v>10000</v>
      </c>
    </row>
    <row r="264" spans="1:4" ht="31.05">
      <c r="A264" s="1" t="s">
        <v>168</v>
      </c>
      <c r="B264" s="2">
        <v>300082050</v>
      </c>
      <c r="C264" s="3">
        <v>240</v>
      </c>
      <c r="D264" s="4">
        <v>10000</v>
      </c>
    </row>
    <row r="265" spans="1:4" ht="31.05">
      <c r="A265" s="5" t="s">
        <v>294</v>
      </c>
      <c r="B265" s="6">
        <v>300082060</v>
      </c>
      <c r="C265" s="7"/>
      <c r="D265" s="8">
        <f>D267</f>
        <v>134600</v>
      </c>
    </row>
    <row r="266" spans="1:4" ht="31.05">
      <c r="A266" s="1" t="s">
        <v>163</v>
      </c>
      <c r="B266" s="2">
        <v>300082060</v>
      </c>
      <c r="C266" s="3">
        <v>200</v>
      </c>
      <c r="D266" s="4">
        <f>D267</f>
        <v>134600</v>
      </c>
    </row>
    <row r="267" spans="1:4" ht="31.05">
      <c r="A267" s="1" t="s">
        <v>168</v>
      </c>
      <c r="B267" s="2">
        <v>300082060</v>
      </c>
      <c r="C267" s="3">
        <v>240</v>
      </c>
      <c r="D267" s="4">
        <f>75000+40000+19600</f>
        <v>134600</v>
      </c>
    </row>
    <row r="268" spans="1:4" ht="31.05">
      <c r="A268" s="5" t="s">
        <v>318</v>
      </c>
      <c r="B268" s="6">
        <v>300082110</v>
      </c>
      <c r="C268" s="7"/>
      <c r="D268" s="8">
        <f>D270</f>
        <v>20100</v>
      </c>
    </row>
    <row r="269" spans="1:4" ht="31.05">
      <c r="A269" s="1" t="s">
        <v>163</v>
      </c>
      <c r="B269" s="2">
        <v>300082110</v>
      </c>
      <c r="C269" s="3">
        <v>200</v>
      </c>
      <c r="D269" s="4">
        <f>D270</f>
        <v>20100</v>
      </c>
    </row>
    <row r="270" spans="1:4" ht="31.05">
      <c r="A270" s="1" t="s">
        <v>168</v>
      </c>
      <c r="B270" s="2">
        <v>300082110</v>
      </c>
      <c r="C270" s="3">
        <v>240</v>
      </c>
      <c r="D270" s="4">
        <f>60000-39900</f>
        <v>20100</v>
      </c>
    </row>
    <row r="271" spans="1:4" ht="31.05">
      <c r="A271" s="5" t="s">
        <v>345</v>
      </c>
      <c r="B271" s="6" t="s">
        <v>17</v>
      </c>
      <c r="C271" s="7"/>
      <c r="D271" s="8">
        <f>D272+D275</f>
        <v>2542200</v>
      </c>
    </row>
    <row r="272" spans="1:4" s="25" customFormat="1" ht="31.05">
      <c r="A272" s="5" t="s">
        <v>158</v>
      </c>
      <c r="B272" s="6" t="s">
        <v>18</v>
      </c>
      <c r="C272" s="7"/>
      <c r="D272" s="8">
        <f>D273</f>
        <v>2502200</v>
      </c>
    </row>
    <row r="273" spans="1:4" ht="62.05">
      <c r="A273" s="1" t="s">
        <v>198</v>
      </c>
      <c r="B273" s="2" t="s">
        <v>18</v>
      </c>
      <c r="C273" s="3">
        <v>100</v>
      </c>
      <c r="D273" s="4">
        <f>D274</f>
        <v>2502200</v>
      </c>
    </row>
    <row r="274" spans="1:4" ht="31.05">
      <c r="A274" s="1" t="s">
        <v>150</v>
      </c>
      <c r="B274" s="2" t="s">
        <v>18</v>
      </c>
      <c r="C274" s="3" t="s">
        <v>27</v>
      </c>
      <c r="D274" s="4">
        <f>2548900-163900+117200</f>
        <v>2502200</v>
      </c>
    </row>
    <row r="275" spans="1:4" s="25" customFormat="1" ht="31.05">
      <c r="A275" s="5" t="s">
        <v>292</v>
      </c>
      <c r="B275" s="6">
        <v>400083020</v>
      </c>
      <c r="C275" s="7"/>
      <c r="D275" s="8">
        <f>D276</f>
        <v>40000</v>
      </c>
    </row>
    <row r="276" spans="1:4" ht="31.05">
      <c r="A276" s="1" t="s">
        <v>163</v>
      </c>
      <c r="B276" s="2">
        <v>400083020</v>
      </c>
      <c r="C276" s="3">
        <v>200</v>
      </c>
      <c r="D276" s="4">
        <f>D277</f>
        <v>40000</v>
      </c>
    </row>
    <row r="277" spans="1:4" ht="31.05">
      <c r="A277" s="1" t="s">
        <v>168</v>
      </c>
      <c r="B277" s="2">
        <v>400083020</v>
      </c>
      <c r="C277" s="3">
        <v>240</v>
      </c>
      <c r="D277" s="4">
        <v>40000</v>
      </c>
    </row>
    <row r="278" spans="1:4" ht="12.75" hidden="1">
      <c r="A278" s="1"/>
      <c r="B278" s="2"/>
      <c r="C278" s="3"/>
      <c r="D278" s="4"/>
    </row>
    <row r="279" spans="1:4" ht="12.75" hidden="1">
      <c r="A279" s="1"/>
      <c r="B279" s="2"/>
      <c r="C279" s="3"/>
      <c r="D279" s="4"/>
    </row>
    <row r="280" spans="1:4" ht="12.75" hidden="1">
      <c r="A280" s="1"/>
      <c r="B280" s="2"/>
      <c r="C280" s="3"/>
      <c r="D280" s="4"/>
    </row>
    <row r="281" spans="1:4" ht="12.75" hidden="1">
      <c r="A281" s="1"/>
      <c r="B281" s="2"/>
      <c r="C281" s="3"/>
      <c r="D281" s="4"/>
    </row>
    <row r="282" spans="1:4" ht="12.75" hidden="1">
      <c r="A282" s="1"/>
      <c r="B282" s="2"/>
      <c r="C282" s="3"/>
      <c r="D282" s="4"/>
    </row>
    <row r="283" spans="1:4" ht="12.75" hidden="1">
      <c r="A283" s="1"/>
      <c r="B283" s="2"/>
      <c r="C283" s="3"/>
      <c r="D283" s="4"/>
    </row>
    <row r="284" spans="1:4" ht="31.05">
      <c r="A284" s="5" t="s">
        <v>282</v>
      </c>
      <c r="B284" s="6" t="s">
        <v>19</v>
      </c>
      <c r="C284" s="7"/>
      <c r="D284" s="8">
        <f>D285+D293</f>
        <v>10412370.44</v>
      </c>
    </row>
    <row r="285" spans="1:4" ht="31.05">
      <c r="A285" s="31" t="s">
        <v>253</v>
      </c>
      <c r="B285" s="6">
        <v>500400000</v>
      </c>
      <c r="C285" s="7"/>
      <c r="D285" s="8">
        <f>D286+D289</f>
        <v>5193685.22</v>
      </c>
    </row>
    <row r="286" spans="1:4" s="25" customFormat="1" ht="12.75">
      <c r="A286" s="31" t="s">
        <v>363</v>
      </c>
      <c r="B286" s="6" t="s">
        <v>301</v>
      </c>
      <c r="C286" s="7"/>
      <c r="D286" s="8">
        <f>D287</f>
        <v>3442435.32</v>
      </c>
    </row>
    <row r="287" spans="1:4" ht="12.75">
      <c r="A287" s="30" t="s">
        <v>134</v>
      </c>
      <c r="B287" s="2" t="s">
        <v>301</v>
      </c>
      <c r="C287" s="3">
        <v>300</v>
      </c>
      <c r="D287" s="4">
        <f>D288</f>
        <v>3442435.32</v>
      </c>
    </row>
    <row r="288" spans="1:4" ht="31.05">
      <c r="A288" s="30" t="s">
        <v>153</v>
      </c>
      <c r="B288" s="2" t="s">
        <v>301</v>
      </c>
      <c r="C288" s="3">
        <v>320</v>
      </c>
      <c r="D288" s="4">
        <v>3442435.32</v>
      </c>
    </row>
    <row r="289" spans="1:4" s="25" customFormat="1" ht="46.55">
      <c r="A289" s="31" t="s">
        <v>307</v>
      </c>
      <c r="B289" s="6">
        <v>500478130</v>
      </c>
      <c r="C289" s="7"/>
      <c r="D289" s="8">
        <f>D290</f>
        <v>1751249.9</v>
      </c>
    </row>
    <row r="290" spans="1:4" ht="12.75">
      <c r="A290" s="30" t="s">
        <v>134</v>
      </c>
      <c r="B290" s="2">
        <v>500478130</v>
      </c>
      <c r="C290" s="3">
        <v>300</v>
      </c>
      <c r="D290" s="4">
        <f>D291</f>
        <v>1751249.9</v>
      </c>
    </row>
    <row r="291" spans="1:4" ht="31.05">
      <c r="A291" s="30" t="s">
        <v>153</v>
      </c>
      <c r="B291" s="2">
        <v>500478130</v>
      </c>
      <c r="C291" s="3">
        <v>320</v>
      </c>
      <c r="D291" s="4">
        <v>1751249.9</v>
      </c>
    </row>
    <row r="292" spans="1:4" ht="12.75" hidden="1">
      <c r="A292" s="30"/>
      <c r="B292" s="2"/>
      <c r="C292" s="3"/>
      <c r="D292" s="4"/>
    </row>
    <row r="293" spans="1:4" ht="31.05">
      <c r="A293" s="31" t="s">
        <v>254</v>
      </c>
      <c r="B293" s="6">
        <v>500500000</v>
      </c>
      <c r="C293" s="7"/>
      <c r="D293" s="8">
        <f>D294+D297</f>
        <v>5218685.22</v>
      </c>
    </row>
    <row r="294" spans="1:4" ht="12.75">
      <c r="A294" s="31" t="s">
        <v>363</v>
      </c>
      <c r="B294" s="6" t="s">
        <v>300</v>
      </c>
      <c r="C294" s="7"/>
      <c r="D294" s="8">
        <f>D295</f>
        <v>3467435.32</v>
      </c>
    </row>
    <row r="295" spans="1:4" ht="12.75">
      <c r="A295" s="30" t="s">
        <v>134</v>
      </c>
      <c r="B295" s="2" t="s">
        <v>300</v>
      </c>
      <c r="C295" s="3">
        <v>300</v>
      </c>
      <c r="D295" s="4">
        <f>D296</f>
        <v>3467435.32</v>
      </c>
    </row>
    <row r="296" spans="1:4" ht="31.05">
      <c r="A296" s="30" t="s">
        <v>153</v>
      </c>
      <c r="B296" s="2" t="s">
        <v>300</v>
      </c>
      <c r="C296" s="3">
        <v>320</v>
      </c>
      <c r="D296" s="4">
        <v>3467435.32</v>
      </c>
    </row>
    <row r="297" spans="1:4" s="25" customFormat="1" ht="46.55">
      <c r="A297" s="31" t="s">
        <v>307</v>
      </c>
      <c r="B297" s="6">
        <v>500578130</v>
      </c>
      <c r="C297" s="7"/>
      <c r="D297" s="8">
        <f>D298</f>
        <v>1751249.9</v>
      </c>
    </row>
    <row r="298" spans="1:4" ht="12.75">
      <c r="A298" s="30" t="s">
        <v>134</v>
      </c>
      <c r="B298" s="2">
        <v>500578130</v>
      </c>
      <c r="C298" s="3">
        <v>300</v>
      </c>
      <c r="D298" s="4">
        <f>D299</f>
        <v>1751249.9</v>
      </c>
    </row>
    <row r="299" spans="1:4" ht="31.05">
      <c r="A299" s="30" t="s">
        <v>153</v>
      </c>
      <c r="B299" s="2">
        <v>500578130</v>
      </c>
      <c r="C299" s="3">
        <v>320</v>
      </c>
      <c r="D299" s="4">
        <v>1751249.9</v>
      </c>
    </row>
    <row r="300" spans="1:4" ht="46.55">
      <c r="A300" s="5" t="s">
        <v>221</v>
      </c>
      <c r="B300" s="6" t="s">
        <v>20</v>
      </c>
      <c r="C300" s="7"/>
      <c r="D300" s="8">
        <f>D304</f>
        <v>1587600</v>
      </c>
    </row>
    <row r="301" spans="1:4" ht="46.55" hidden="1">
      <c r="A301" s="5" t="s">
        <v>262</v>
      </c>
      <c r="B301" s="6">
        <v>600078510</v>
      </c>
      <c r="C301" s="7"/>
      <c r="D301" s="8"/>
    </row>
    <row r="302" spans="1:4" ht="12.75" hidden="1">
      <c r="A302" s="1" t="s">
        <v>134</v>
      </c>
      <c r="B302" s="2">
        <v>600078510</v>
      </c>
      <c r="C302" s="3">
        <v>300</v>
      </c>
      <c r="D302" s="4"/>
    </row>
    <row r="303" spans="1:4" ht="31.05" hidden="1">
      <c r="A303" s="1" t="s">
        <v>153</v>
      </c>
      <c r="B303" s="2">
        <v>600078510</v>
      </c>
      <c r="C303" s="3">
        <v>320</v>
      </c>
      <c r="D303" s="4"/>
    </row>
    <row r="304" spans="1:4" ht="31.05">
      <c r="A304" s="5" t="s">
        <v>295</v>
      </c>
      <c r="B304" s="6" t="s">
        <v>296</v>
      </c>
      <c r="C304" s="7"/>
      <c r="D304" s="8">
        <f>D305</f>
        <v>1587600</v>
      </c>
    </row>
    <row r="305" spans="1:4" ht="12.75">
      <c r="A305" s="1" t="s">
        <v>134</v>
      </c>
      <c r="B305" s="2" t="s">
        <v>296</v>
      </c>
      <c r="C305" s="3">
        <v>300</v>
      </c>
      <c r="D305" s="4">
        <f>D306</f>
        <v>1587600</v>
      </c>
    </row>
    <row r="306" spans="1:4" ht="31.05">
      <c r="A306" s="1" t="s">
        <v>153</v>
      </c>
      <c r="B306" s="2" t="s">
        <v>296</v>
      </c>
      <c r="C306" s="3">
        <v>320</v>
      </c>
      <c r="D306" s="4">
        <v>1587600</v>
      </c>
    </row>
    <row r="307" spans="1:4" ht="46.55">
      <c r="A307" s="5" t="s">
        <v>222</v>
      </c>
      <c r="B307" s="6" t="s">
        <v>21</v>
      </c>
      <c r="C307" s="7"/>
      <c r="D307" s="8">
        <f>D308+D311+D314+D317+D320</f>
        <v>1467000</v>
      </c>
    </row>
    <row r="308" spans="1:4" s="25" customFormat="1" ht="31.05">
      <c r="A308" s="5" t="s">
        <v>155</v>
      </c>
      <c r="B308" s="6" t="s">
        <v>303</v>
      </c>
      <c r="C308" s="7"/>
      <c r="D308" s="8">
        <f>D309</f>
        <v>1417000</v>
      </c>
    </row>
    <row r="309" spans="1:4" ht="12.75">
      <c r="A309" s="1" t="s">
        <v>119</v>
      </c>
      <c r="B309" s="2" t="s">
        <v>303</v>
      </c>
      <c r="C309" s="3">
        <v>500</v>
      </c>
      <c r="D309" s="4">
        <f>D310</f>
        <v>1417000</v>
      </c>
    </row>
    <row r="310" spans="1:4" ht="12.75">
      <c r="A310" s="1" t="s">
        <v>104</v>
      </c>
      <c r="B310" s="2" t="s">
        <v>303</v>
      </c>
      <c r="C310" s="3">
        <v>520</v>
      </c>
      <c r="D310" s="4">
        <v>1417000</v>
      </c>
    </row>
    <row r="311" spans="1:4" s="25" customFormat="1" ht="48.05" customHeight="1">
      <c r="A311" s="5" t="s">
        <v>223</v>
      </c>
      <c r="B311" s="6" t="s">
        <v>22</v>
      </c>
      <c r="C311" s="7"/>
      <c r="D311" s="8">
        <f>D312</f>
        <v>20000</v>
      </c>
    </row>
    <row r="312" spans="1:4" ht="31.05">
      <c r="A312" s="1" t="s">
        <v>163</v>
      </c>
      <c r="B312" s="2" t="s">
        <v>22</v>
      </c>
      <c r="C312" s="3">
        <v>200</v>
      </c>
      <c r="D312" s="4">
        <f>D313</f>
        <v>20000</v>
      </c>
    </row>
    <row r="313" spans="1:4" ht="31.05">
      <c r="A313" s="1" t="s">
        <v>168</v>
      </c>
      <c r="B313" s="2" t="s">
        <v>22</v>
      </c>
      <c r="C313" s="3">
        <v>240</v>
      </c>
      <c r="D313" s="4">
        <v>20000</v>
      </c>
    </row>
    <row r="314" spans="1:4" s="25" customFormat="1" ht="31.05">
      <c r="A314" s="5" t="s">
        <v>224</v>
      </c>
      <c r="B314" s="6">
        <v>700081520</v>
      </c>
      <c r="C314" s="7"/>
      <c r="D314" s="8">
        <f>D315</f>
        <v>20000</v>
      </c>
    </row>
    <row r="315" spans="1:4" ht="31.05">
      <c r="A315" s="1" t="s">
        <v>163</v>
      </c>
      <c r="B315" s="2" t="s">
        <v>23</v>
      </c>
      <c r="C315" s="3">
        <v>200</v>
      </c>
      <c r="D315" s="4">
        <f>D316</f>
        <v>20000</v>
      </c>
    </row>
    <row r="316" spans="1:4" ht="31.05">
      <c r="A316" s="1" t="s">
        <v>168</v>
      </c>
      <c r="B316" s="2" t="s">
        <v>23</v>
      </c>
      <c r="C316" s="3">
        <v>240</v>
      </c>
      <c r="D316" s="4">
        <v>20000</v>
      </c>
    </row>
    <row r="317" spans="1:4" s="25" customFormat="1" ht="31.05">
      <c r="A317" s="5" t="s">
        <v>319</v>
      </c>
      <c r="B317" s="6">
        <v>700081530</v>
      </c>
      <c r="C317" s="7"/>
      <c r="D317" s="8">
        <f>D318</f>
        <v>10000</v>
      </c>
    </row>
    <row r="318" spans="1:4" ht="31.05">
      <c r="A318" s="1" t="s">
        <v>163</v>
      </c>
      <c r="B318" s="2">
        <v>700081530</v>
      </c>
      <c r="C318" s="3">
        <v>200</v>
      </c>
      <c r="D318" s="4">
        <f>D319</f>
        <v>10000</v>
      </c>
    </row>
    <row r="319" spans="1:4" ht="31.05">
      <c r="A319" s="1" t="s">
        <v>168</v>
      </c>
      <c r="B319" s="2">
        <v>700081530</v>
      </c>
      <c r="C319" s="3">
        <v>240</v>
      </c>
      <c r="D319" s="4">
        <v>10000</v>
      </c>
    </row>
    <row r="320" spans="1:4" s="25" customFormat="1" ht="31.05" hidden="1">
      <c r="A320" s="5" t="s">
        <v>320</v>
      </c>
      <c r="B320" s="6">
        <v>700081540</v>
      </c>
      <c r="C320" s="7"/>
      <c r="D320" s="8">
        <f>D321</f>
        <v>0</v>
      </c>
    </row>
    <row r="321" spans="1:4" ht="31.05" hidden="1">
      <c r="A321" s="1" t="s">
        <v>163</v>
      </c>
      <c r="B321" s="2">
        <v>700081540</v>
      </c>
      <c r="C321" s="3">
        <v>200</v>
      </c>
      <c r="D321" s="4">
        <f>D322</f>
        <v>0</v>
      </c>
    </row>
    <row r="322" spans="1:4" ht="31.05" hidden="1">
      <c r="A322" s="1" t="s">
        <v>168</v>
      </c>
      <c r="B322" s="2">
        <v>700081540</v>
      </c>
      <c r="C322" s="3">
        <v>240</v>
      </c>
      <c r="D322" s="4">
        <v>0</v>
      </c>
    </row>
    <row r="323" spans="1:4" ht="31.05">
      <c r="A323" s="5" t="s">
        <v>330</v>
      </c>
      <c r="B323" s="6" t="s">
        <v>24</v>
      </c>
      <c r="C323" s="7"/>
      <c r="D323" s="8">
        <f>D324+D327+D332</f>
        <v>1211000</v>
      </c>
    </row>
    <row r="324" spans="1:4" s="25" customFormat="1" ht="62.05">
      <c r="A324" s="5" t="s">
        <v>225</v>
      </c>
      <c r="B324" s="6" t="s">
        <v>25</v>
      </c>
      <c r="C324" s="7"/>
      <c r="D324" s="8">
        <f>D325</f>
        <v>350000</v>
      </c>
    </row>
    <row r="325" spans="1:4" ht="31.05">
      <c r="A325" s="1" t="s">
        <v>163</v>
      </c>
      <c r="B325" s="2" t="s">
        <v>25</v>
      </c>
      <c r="C325" s="3">
        <v>200</v>
      </c>
      <c r="D325" s="4">
        <f>D326</f>
        <v>350000</v>
      </c>
    </row>
    <row r="326" spans="1:4" ht="31.05">
      <c r="A326" s="1" t="s">
        <v>168</v>
      </c>
      <c r="B326" s="2" t="s">
        <v>25</v>
      </c>
      <c r="C326" s="3">
        <v>240</v>
      </c>
      <c r="D326" s="4">
        <v>350000</v>
      </c>
    </row>
    <row r="327" spans="1:4" s="25" customFormat="1" ht="46.55" hidden="1">
      <c r="A327" s="5" t="s">
        <v>297</v>
      </c>
      <c r="B327" s="6" t="s">
        <v>304</v>
      </c>
      <c r="C327" s="7"/>
      <c r="D327" s="8"/>
    </row>
    <row r="328" spans="1:4" ht="31.05" hidden="1">
      <c r="A328" s="1" t="s">
        <v>163</v>
      </c>
      <c r="B328" s="2" t="s">
        <v>304</v>
      </c>
      <c r="C328" s="3">
        <v>200</v>
      </c>
      <c r="D328" s="4"/>
    </row>
    <row r="329" spans="1:4" ht="31.05" hidden="1">
      <c r="A329" s="1" t="s">
        <v>168</v>
      </c>
      <c r="B329" s="2" t="s">
        <v>304</v>
      </c>
      <c r="C329" s="3">
        <v>240</v>
      </c>
      <c r="D329" s="4"/>
    </row>
    <row r="330" spans="1:4" ht="12.75" hidden="1">
      <c r="A330" s="1" t="s">
        <v>119</v>
      </c>
      <c r="B330" s="2" t="s">
        <v>304</v>
      </c>
      <c r="C330" s="3">
        <v>500</v>
      </c>
      <c r="D330" s="4"/>
    </row>
    <row r="331" spans="1:4" ht="12.75" hidden="1">
      <c r="A331" s="1" t="s">
        <v>104</v>
      </c>
      <c r="B331" s="2" t="s">
        <v>304</v>
      </c>
      <c r="C331" s="3">
        <v>520</v>
      </c>
      <c r="D331" s="4"/>
    </row>
    <row r="332" spans="1:4" s="25" customFormat="1" ht="46.55">
      <c r="A332" s="5" t="s">
        <v>340</v>
      </c>
      <c r="B332" s="6" t="s">
        <v>339</v>
      </c>
      <c r="C332" s="7"/>
      <c r="D332" s="8">
        <f>D333</f>
        <v>861000</v>
      </c>
    </row>
    <row r="333" spans="1:4" ht="12.75">
      <c r="A333" s="1" t="s">
        <v>119</v>
      </c>
      <c r="B333" s="2" t="s">
        <v>339</v>
      </c>
      <c r="C333" s="3">
        <v>500</v>
      </c>
      <c r="D333" s="4">
        <f>D334</f>
        <v>861000</v>
      </c>
    </row>
    <row r="334" spans="1:4" ht="12.75">
      <c r="A334" s="1" t="s">
        <v>104</v>
      </c>
      <c r="B334" s="2" t="s">
        <v>339</v>
      </c>
      <c r="C334" s="3">
        <v>520</v>
      </c>
      <c r="D334" s="4">
        <v>861000</v>
      </c>
    </row>
    <row r="335" spans="1:4" ht="46.55">
      <c r="A335" s="5" t="s">
        <v>321</v>
      </c>
      <c r="B335" s="6" t="s">
        <v>28</v>
      </c>
      <c r="C335" s="7"/>
      <c r="D335" s="8">
        <f>D336</f>
        <v>25000</v>
      </c>
    </row>
    <row r="336" spans="1:4" s="25" customFormat="1" ht="31.05">
      <c r="A336" s="5" t="s">
        <v>152</v>
      </c>
      <c r="B336" s="6">
        <v>1200078700</v>
      </c>
      <c r="C336" s="7"/>
      <c r="D336" s="8">
        <f>D337</f>
        <v>25000</v>
      </c>
    </row>
    <row r="337" spans="1:4" ht="31.05">
      <c r="A337" s="1" t="s">
        <v>163</v>
      </c>
      <c r="B337" s="2">
        <v>1200078700</v>
      </c>
      <c r="C337" s="3">
        <v>200</v>
      </c>
      <c r="D337" s="4">
        <v>25000</v>
      </c>
    </row>
    <row r="338" spans="1:4" ht="31.05">
      <c r="A338" s="1" t="s">
        <v>168</v>
      </c>
      <c r="B338" s="2">
        <v>1200078700</v>
      </c>
      <c r="C338" s="3">
        <v>240</v>
      </c>
      <c r="D338" s="4">
        <v>25000</v>
      </c>
    </row>
    <row r="339" spans="1:4" ht="46.55">
      <c r="A339" s="5" t="s">
        <v>226</v>
      </c>
      <c r="B339" s="6" t="s">
        <v>29</v>
      </c>
      <c r="C339" s="7"/>
      <c r="D339" s="8">
        <f>D340+D343+D351+D354+D357+D360+D363+D372+D366+D369</f>
        <v>30810427.8</v>
      </c>
    </row>
    <row r="340" spans="1:4" s="25" customFormat="1" ht="19.4" customHeight="1">
      <c r="A340" s="5" t="s">
        <v>366</v>
      </c>
      <c r="B340" s="6" t="s">
        <v>365</v>
      </c>
      <c r="C340" s="7"/>
      <c r="D340" s="8">
        <f>D341</f>
        <v>10075202.8</v>
      </c>
    </row>
    <row r="341" spans="1:4" ht="31.05">
      <c r="A341" s="1" t="s">
        <v>163</v>
      </c>
      <c r="B341" s="6" t="s">
        <v>365</v>
      </c>
      <c r="C341" s="3">
        <v>200</v>
      </c>
      <c r="D341" s="4">
        <f>D342</f>
        <v>10075202.8</v>
      </c>
    </row>
    <row r="342" spans="1:4" ht="31.05">
      <c r="A342" s="1" t="s">
        <v>168</v>
      </c>
      <c r="B342" s="6" t="s">
        <v>365</v>
      </c>
      <c r="C342" s="3">
        <v>240</v>
      </c>
      <c r="D342" s="4">
        <v>10075202.8</v>
      </c>
    </row>
    <row r="343" spans="1:4" s="25" customFormat="1" ht="31.05">
      <c r="A343" s="5" t="s">
        <v>227</v>
      </c>
      <c r="B343" s="6">
        <v>1400083320</v>
      </c>
      <c r="C343" s="7"/>
      <c r="D343" s="8">
        <f>D344+D346</f>
        <v>184900</v>
      </c>
    </row>
    <row r="344" spans="1:4" ht="31.05" hidden="1">
      <c r="A344" s="1" t="s">
        <v>163</v>
      </c>
      <c r="B344" s="2">
        <v>1400083320</v>
      </c>
      <c r="C344" s="3">
        <v>200</v>
      </c>
      <c r="D344" s="4"/>
    </row>
    <row r="345" spans="1:4" ht="31.05" hidden="1">
      <c r="A345" s="1" t="s">
        <v>168</v>
      </c>
      <c r="B345" s="2">
        <v>1400083320</v>
      </c>
      <c r="C345" s="3">
        <v>240</v>
      </c>
      <c r="D345" s="4"/>
    </row>
    <row r="346" spans="1:4" ht="12.75">
      <c r="A346" s="1" t="s">
        <v>119</v>
      </c>
      <c r="B346" s="2">
        <v>1400083320</v>
      </c>
      <c r="C346" s="3">
        <v>500</v>
      </c>
      <c r="D346" s="4">
        <f>D347</f>
        <v>184900</v>
      </c>
    </row>
    <row r="347" spans="1:4" ht="12.75">
      <c r="A347" s="1" t="s">
        <v>104</v>
      </c>
      <c r="B347" s="2">
        <v>1400083320</v>
      </c>
      <c r="C347" s="3">
        <v>520</v>
      </c>
      <c r="D347" s="4">
        <v>184900</v>
      </c>
    </row>
    <row r="348" spans="1:4" s="25" customFormat="1" ht="31.05" hidden="1">
      <c r="A348" s="5" t="s">
        <v>268</v>
      </c>
      <c r="B348" s="6" t="s">
        <v>30</v>
      </c>
      <c r="C348" s="7"/>
      <c r="D348" s="8">
        <f>D349</f>
        <v>0</v>
      </c>
    </row>
    <row r="349" spans="1:4" ht="31.05" hidden="1">
      <c r="A349" s="1" t="s">
        <v>163</v>
      </c>
      <c r="B349" s="2">
        <v>1400083330</v>
      </c>
      <c r="C349" s="3">
        <v>200</v>
      </c>
      <c r="D349" s="4">
        <f>D350</f>
        <v>0</v>
      </c>
    </row>
    <row r="350" spans="1:4" ht="31.05" hidden="1">
      <c r="A350" s="1" t="s">
        <v>168</v>
      </c>
      <c r="B350" s="2">
        <v>1400083330</v>
      </c>
      <c r="C350" s="3">
        <v>240</v>
      </c>
      <c r="D350" s="4">
        <v>0</v>
      </c>
    </row>
    <row r="351" spans="1:4" s="25" customFormat="1" ht="12.75">
      <c r="A351" s="5" t="s">
        <v>212</v>
      </c>
      <c r="B351" s="6">
        <v>1400083720</v>
      </c>
      <c r="C351" s="7"/>
      <c r="D351" s="8">
        <f>D352</f>
        <v>4574883.25</v>
      </c>
    </row>
    <row r="352" spans="1:4" ht="31.05">
      <c r="A352" s="1" t="s">
        <v>163</v>
      </c>
      <c r="B352" s="2">
        <v>1400083720</v>
      </c>
      <c r="C352" s="3">
        <v>200</v>
      </c>
      <c r="D352" s="4">
        <f>D353</f>
        <v>4574883.25</v>
      </c>
    </row>
    <row r="353" spans="1:4" ht="31.05">
      <c r="A353" s="1" t="s">
        <v>168</v>
      </c>
      <c r="B353" s="2">
        <v>1400083720</v>
      </c>
      <c r="C353" s="3">
        <v>240</v>
      </c>
      <c r="D353" s="4">
        <f>4344883.25+230000</f>
        <v>4574883.25</v>
      </c>
    </row>
    <row r="354" spans="1:4" s="25" customFormat="1" ht="31.05">
      <c r="A354" s="5" t="s">
        <v>337</v>
      </c>
      <c r="B354" s="6">
        <v>1400083630</v>
      </c>
      <c r="C354" s="7"/>
      <c r="D354" s="8">
        <f>D355</f>
        <v>3800000</v>
      </c>
    </row>
    <row r="355" spans="1:4" ht="31.05">
      <c r="A355" s="1" t="s">
        <v>163</v>
      </c>
      <c r="B355" s="2">
        <v>1400083630</v>
      </c>
      <c r="C355" s="3">
        <v>200</v>
      </c>
      <c r="D355" s="4">
        <f>D356</f>
        <v>3800000</v>
      </c>
    </row>
    <row r="356" spans="1:4" ht="31.05">
      <c r="A356" s="1" t="s">
        <v>168</v>
      </c>
      <c r="B356" s="2">
        <v>1400083630</v>
      </c>
      <c r="C356" s="3">
        <v>240</v>
      </c>
      <c r="D356" s="4">
        <v>3800000</v>
      </c>
    </row>
    <row r="357" spans="1:4" s="25" customFormat="1" ht="12.75">
      <c r="A357" s="5" t="s">
        <v>338</v>
      </c>
      <c r="B357" s="6">
        <v>1400083640</v>
      </c>
      <c r="C357" s="7"/>
      <c r="D357" s="8">
        <f>D358</f>
        <v>265000</v>
      </c>
    </row>
    <row r="358" spans="1:4" ht="31.05">
      <c r="A358" s="1" t="s">
        <v>163</v>
      </c>
      <c r="B358" s="2">
        <v>1400083640</v>
      </c>
      <c r="C358" s="3">
        <v>200</v>
      </c>
      <c r="D358" s="4">
        <f>D359</f>
        <v>265000</v>
      </c>
    </row>
    <row r="359" spans="1:4" ht="31.05">
      <c r="A359" s="1" t="s">
        <v>168</v>
      </c>
      <c r="B359" s="2">
        <v>1400083640</v>
      </c>
      <c r="C359" s="3">
        <v>240</v>
      </c>
      <c r="D359" s="4">
        <v>265000</v>
      </c>
    </row>
    <row r="360" spans="1:4" s="25" customFormat="1" ht="31.05">
      <c r="A360" s="5" t="s">
        <v>352</v>
      </c>
      <c r="B360" s="6">
        <v>1400083670</v>
      </c>
      <c r="C360" s="7"/>
      <c r="D360" s="8">
        <f>D361</f>
        <v>250000</v>
      </c>
    </row>
    <row r="361" spans="1:4" ht="31.05">
      <c r="A361" s="1" t="s">
        <v>163</v>
      </c>
      <c r="B361" s="2">
        <v>1400083670</v>
      </c>
      <c r="C361" s="3">
        <v>200</v>
      </c>
      <c r="D361" s="4">
        <f>D362</f>
        <v>250000</v>
      </c>
    </row>
    <row r="362" spans="1:4" ht="31.05">
      <c r="A362" s="1" t="s">
        <v>168</v>
      </c>
      <c r="B362" s="2">
        <v>1400083670</v>
      </c>
      <c r="C362" s="3">
        <v>240</v>
      </c>
      <c r="D362" s="4">
        <v>250000</v>
      </c>
    </row>
    <row r="363" spans="1:4" s="25" customFormat="1" ht="34.35" customHeight="1">
      <c r="A363" s="5" t="s">
        <v>364</v>
      </c>
      <c r="B363" s="6">
        <v>1400083690</v>
      </c>
      <c r="C363" s="7"/>
      <c r="D363" s="8">
        <f>D364</f>
        <v>750000</v>
      </c>
    </row>
    <row r="364" spans="1:4" ht="31.05">
      <c r="A364" s="1" t="s">
        <v>163</v>
      </c>
      <c r="B364" s="2">
        <v>1400083690</v>
      </c>
      <c r="C364" s="3">
        <v>200</v>
      </c>
      <c r="D364" s="4">
        <f>D365</f>
        <v>750000</v>
      </c>
    </row>
    <row r="365" spans="1:4" ht="31.05">
      <c r="A365" s="1" t="s">
        <v>168</v>
      </c>
      <c r="B365" s="2">
        <v>1400083690</v>
      </c>
      <c r="C365" s="3">
        <v>240</v>
      </c>
      <c r="D365" s="4">
        <v>750000</v>
      </c>
    </row>
    <row r="366" spans="1:4" s="25" customFormat="1" ht="47.25" customHeight="1">
      <c r="A366" s="31" t="s">
        <v>384</v>
      </c>
      <c r="B366" s="6">
        <v>1400083820</v>
      </c>
      <c r="C366" s="7"/>
      <c r="D366" s="8">
        <f>D367</f>
        <v>1652000</v>
      </c>
    </row>
    <row r="367" spans="1:4" ht="31.05">
      <c r="A367" s="1" t="s">
        <v>163</v>
      </c>
      <c r="B367" s="2">
        <v>1400083820</v>
      </c>
      <c r="C367" s="3">
        <v>200</v>
      </c>
      <c r="D367" s="4">
        <f>D368</f>
        <v>1652000</v>
      </c>
    </row>
    <row r="368" spans="1:4" ht="31.05">
      <c r="A368" s="1" t="s">
        <v>168</v>
      </c>
      <c r="B368" s="2">
        <v>1400083820</v>
      </c>
      <c r="C368" s="3">
        <v>240</v>
      </c>
      <c r="D368" s="4">
        <v>1652000</v>
      </c>
    </row>
    <row r="369" spans="1:4" s="25" customFormat="1" ht="34.35" customHeight="1">
      <c r="A369" s="31" t="s">
        <v>385</v>
      </c>
      <c r="B369" s="6">
        <v>1400083830</v>
      </c>
      <c r="C369" s="7"/>
      <c r="D369" s="8">
        <f>D370</f>
        <v>258441.75</v>
      </c>
    </row>
    <row r="370" spans="1:4" ht="31.05">
      <c r="A370" s="1" t="s">
        <v>163</v>
      </c>
      <c r="B370" s="2">
        <v>1400083830</v>
      </c>
      <c r="C370" s="3">
        <v>200</v>
      </c>
      <c r="D370" s="4">
        <f>D371</f>
        <v>258441.75</v>
      </c>
    </row>
    <row r="371" spans="1:4" ht="31.05">
      <c r="A371" s="1" t="s">
        <v>168</v>
      </c>
      <c r="B371" s="2">
        <v>1400083830</v>
      </c>
      <c r="C371" s="3">
        <v>240</v>
      </c>
      <c r="D371" s="4">
        <v>258441.75</v>
      </c>
    </row>
    <row r="372" spans="1:4" s="25" customFormat="1" ht="48.05" customHeight="1">
      <c r="A372" s="5" t="s">
        <v>383</v>
      </c>
      <c r="B372" s="6" t="s">
        <v>378</v>
      </c>
      <c r="C372" s="7"/>
      <c r="D372" s="8">
        <f>D373</f>
        <v>9000000</v>
      </c>
    </row>
    <row r="373" spans="1:4" ht="31.05">
      <c r="A373" s="1" t="s">
        <v>163</v>
      </c>
      <c r="B373" s="2" t="s">
        <v>378</v>
      </c>
      <c r="C373" s="3">
        <v>200</v>
      </c>
      <c r="D373" s="4">
        <f>D374</f>
        <v>9000000</v>
      </c>
    </row>
    <row r="374" spans="1:4" ht="31.05">
      <c r="A374" s="1" t="s">
        <v>168</v>
      </c>
      <c r="B374" s="2" t="s">
        <v>378</v>
      </c>
      <c r="C374" s="3">
        <v>240</v>
      </c>
      <c r="D374" s="4">
        <v>9000000</v>
      </c>
    </row>
    <row r="375" spans="1:4" ht="46.55">
      <c r="A375" s="5" t="s">
        <v>228</v>
      </c>
      <c r="B375" s="6" t="s">
        <v>31</v>
      </c>
      <c r="C375" s="7"/>
      <c r="D375" s="8">
        <f>D376+D383+D386+D389+D392+D395+D398</f>
        <v>7547434</v>
      </c>
    </row>
    <row r="376" spans="1:4" s="25" customFormat="1" ht="31.05">
      <c r="A376" s="5" t="s">
        <v>157</v>
      </c>
      <c r="B376" s="6" t="s">
        <v>32</v>
      </c>
      <c r="C376" s="7"/>
      <c r="D376" s="8">
        <f>D377+D379+D381</f>
        <v>6911434</v>
      </c>
    </row>
    <row r="377" spans="1:4" ht="62.05">
      <c r="A377" s="1" t="s">
        <v>198</v>
      </c>
      <c r="B377" s="2" t="s">
        <v>32</v>
      </c>
      <c r="C377" s="3">
        <v>100</v>
      </c>
      <c r="D377" s="4">
        <f>D378</f>
        <v>6318434</v>
      </c>
    </row>
    <row r="378" spans="1:4" ht="31.05">
      <c r="A378" s="1" t="s">
        <v>150</v>
      </c>
      <c r="B378" s="2" t="s">
        <v>32</v>
      </c>
      <c r="C378" s="3" t="s">
        <v>27</v>
      </c>
      <c r="D378" s="4">
        <v>6318434</v>
      </c>
    </row>
    <row r="379" spans="1:4" ht="31.05">
      <c r="A379" s="1" t="s">
        <v>163</v>
      </c>
      <c r="B379" s="2" t="s">
        <v>32</v>
      </c>
      <c r="C379" s="3">
        <v>200</v>
      </c>
      <c r="D379" s="4">
        <f>D380</f>
        <v>592000</v>
      </c>
    </row>
    <row r="380" spans="1:4" ht="31.05">
      <c r="A380" s="1" t="s">
        <v>168</v>
      </c>
      <c r="B380" s="2" t="s">
        <v>32</v>
      </c>
      <c r="C380" s="3">
        <v>240</v>
      </c>
      <c r="D380" s="4">
        <v>592000</v>
      </c>
    </row>
    <row r="381" spans="1:4" ht="12.75">
      <c r="A381" s="1" t="s">
        <v>120</v>
      </c>
      <c r="B381" s="2" t="s">
        <v>32</v>
      </c>
      <c r="C381" s="3">
        <v>800</v>
      </c>
      <c r="D381" s="4">
        <f>D382</f>
        <v>1000</v>
      </c>
    </row>
    <row r="382" spans="1:4" ht="12.75">
      <c r="A382" s="1" t="s">
        <v>130</v>
      </c>
      <c r="B382" s="2" t="s">
        <v>32</v>
      </c>
      <c r="C382" s="3">
        <v>850</v>
      </c>
      <c r="D382" s="4">
        <v>1000</v>
      </c>
    </row>
    <row r="383" spans="1:4" s="25" customFormat="1" ht="31.05">
      <c r="A383" s="5" t="s">
        <v>161</v>
      </c>
      <c r="B383" s="6" t="s">
        <v>33</v>
      </c>
      <c r="C383" s="7"/>
      <c r="D383" s="8">
        <f>D384</f>
        <v>160000</v>
      </c>
    </row>
    <row r="384" spans="1:4" ht="31.05">
      <c r="A384" s="1" t="s">
        <v>163</v>
      </c>
      <c r="B384" s="2" t="s">
        <v>33</v>
      </c>
      <c r="C384" s="3">
        <v>200</v>
      </c>
      <c r="D384" s="4">
        <f>D385</f>
        <v>160000</v>
      </c>
    </row>
    <row r="385" spans="1:4" ht="31.05">
      <c r="A385" s="1" t="s">
        <v>168</v>
      </c>
      <c r="B385" s="2" t="s">
        <v>33</v>
      </c>
      <c r="C385" s="3">
        <v>240</v>
      </c>
      <c r="D385" s="4">
        <v>160000</v>
      </c>
    </row>
    <row r="386" spans="1:4" s="25" customFormat="1" ht="31.05">
      <c r="A386" s="5" t="s">
        <v>175</v>
      </c>
      <c r="B386" s="6" t="s">
        <v>34</v>
      </c>
      <c r="C386" s="7"/>
      <c r="D386" s="8">
        <f>D387</f>
        <v>115000</v>
      </c>
    </row>
    <row r="387" spans="1:4" ht="31.05">
      <c r="A387" s="1" t="s">
        <v>163</v>
      </c>
      <c r="B387" s="2" t="s">
        <v>34</v>
      </c>
      <c r="C387" s="3">
        <v>200</v>
      </c>
      <c r="D387" s="4">
        <f>D388</f>
        <v>115000</v>
      </c>
    </row>
    <row r="388" spans="1:4" ht="31.05">
      <c r="A388" s="1" t="s">
        <v>168</v>
      </c>
      <c r="B388" s="2" t="s">
        <v>34</v>
      </c>
      <c r="C388" s="3">
        <v>240</v>
      </c>
      <c r="D388" s="4">
        <v>115000</v>
      </c>
    </row>
    <row r="389" spans="1:4" s="25" customFormat="1" ht="49.3" customHeight="1">
      <c r="A389" s="5" t="s">
        <v>193</v>
      </c>
      <c r="B389" s="6" t="s">
        <v>35</v>
      </c>
      <c r="C389" s="7"/>
      <c r="D389" s="8">
        <f>D390</f>
        <v>190000</v>
      </c>
    </row>
    <row r="390" spans="1:4" ht="31.05">
      <c r="A390" s="1" t="s">
        <v>163</v>
      </c>
      <c r="B390" s="2" t="s">
        <v>35</v>
      </c>
      <c r="C390" s="3">
        <v>200</v>
      </c>
      <c r="D390" s="4">
        <f>D391</f>
        <v>190000</v>
      </c>
    </row>
    <row r="391" spans="1:4" ht="31.05">
      <c r="A391" s="1" t="s">
        <v>168</v>
      </c>
      <c r="B391" s="2" t="s">
        <v>35</v>
      </c>
      <c r="C391" s="3">
        <v>240</v>
      </c>
      <c r="D391" s="4">
        <v>190000</v>
      </c>
    </row>
    <row r="392" spans="1:4" s="25" customFormat="1" ht="46.55" hidden="1">
      <c r="A392" s="5" t="s">
        <v>189</v>
      </c>
      <c r="B392" s="6" t="s">
        <v>36</v>
      </c>
      <c r="C392" s="7"/>
      <c r="D392" s="8"/>
    </row>
    <row r="393" spans="1:4" ht="31.05" hidden="1">
      <c r="A393" s="1" t="s">
        <v>163</v>
      </c>
      <c r="B393" s="2" t="s">
        <v>36</v>
      </c>
      <c r="C393" s="3">
        <v>200</v>
      </c>
      <c r="D393" s="4"/>
    </row>
    <row r="394" spans="1:4" ht="31.05" hidden="1">
      <c r="A394" s="1" t="s">
        <v>168</v>
      </c>
      <c r="B394" s="2" t="s">
        <v>36</v>
      </c>
      <c r="C394" s="3">
        <v>240</v>
      </c>
      <c r="D394" s="4"/>
    </row>
    <row r="395" spans="1:4" s="25" customFormat="1" ht="31.05">
      <c r="A395" s="5" t="s">
        <v>180</v>
      </c>
      <c r="B395" s="6" t="s">
        <v>37</v>
      </c>
      <c r="C395" s="7"/>
      <c r="D395" s="8">
        <f>D396</f>
        <v>41000</v>
      </c>
    </row>
    <row r="396" spans="1:4" ht="31.05">
      <c r="A396" s="1" t="s">
        <v>163</v>
      </c>
      <c r="B396" s="2">
        <v>1500083550</v>
      </c>
      <c r="C396" s="3">
        <v>200</v>
      </c>
      <c r="D396" s="4">
        <f>D397</f>
        <v>41000</v>
      </c>
    </row>
    <row r="397" spans="1:4" ht="31.05">
      <c r="A397" s="1" t="s">
        <v>168</v>
      </c>
      <c r="B397" s="2">
        <v>1500083550</v>
      </c>
      <c r="C397" s="3">
        <v>240</v>
      </c>
      <c r="D397" s="4">
        <v>41000</v>
      </c>
    </row>
    <row r="398" spans="1:4" s="25" customFormat="1" ht="46.55">
      <c r="A398" s="5" t="s">
        <v>331</v>
      </c>
      <c r="B398" s="6">
        <v>1500083560</v>
      </c>
      <c r="C398" s="7"/>
      <c r="D398" s="8">
        <f>D399</f>
        <v>130000</v>
      </c>
    </row>
    <row r="399" spans="1:4" ht="31.05">
      <c r="A399" s="1" t="s">
        <v>163</v>
      </c>
      <c r="B399" s="2">
        <v>1500083560</v>
      </c>
      <c r="C399" s="3">
        <v>200</v>
      </c>
      <c r="D399" s="4">
        <f>D400</f>
        <v>130000</v>
      </c>
    </row>
    <row r="400" spans="1:4" ht="31.05">
      <c r="A400" s="1" t="s">
        <v>168</v>
      </c>
      <c r="B400" s="2">
        <v>1500083560</v>
      </c>
      <c r="C400" s="3">
        <v>240</v>
      </c>
      <c r="D400" s="4">
        <v>130000</v>
      </c>
    </row>
    <row r="401" spans="1:4" ht="46.55">
      <c r="A401" s="5" t="s">
        <v>229</v>
      </c>
      <c r="B401" s="6" t="s">
        <v>38</v>
      </c>
      <c r="C401" s="7"/>
      <c r="D401" s="8">
        <f>D408+D411+D405+D402+D414</f>
        <v>7416491</v>
      </c>
    </row>
    <row r="402" spans="1:4" s="25" customFormat="1" ht="12.75">
      <c r="A402" s="5" t="s">
        <v>250</v>
      </c>
      <c r="B402" s="6">
        <v>1600071400</v>
      </c>
      <c r="C402" s="7"/>
      <c r="D402" s="8">
        <f>D403</f>
        <v>4851191</v>
      </c>
    </row>
    <row r="403" spans="1:4" ht="31.05">
      <c r="A403" s="1" t="s">
        <v>163</v>
      </c>
      <c r="B403" s="2">
        <v>1600071400</v>
      </c>
      <c r="C403" s="3">
        <v>200</v>
      </c>
      <c r="D403" s="4">
        <f>D404</f>
        <v>4851191</v>
      </c>
    </row>
    <row r="404" spans="1:4" ht="31.05">
      <c r="A404" s="1" t="s">
        <v>168</v>
      </c>
      <c r="B404" s="2">
        <v>1600071400</v>
      </c>
      <c r="C404" s="3">
        <v>240</v>
      </c>
      <c r="D404" s="4">
        <v>4851191</v>
      </c>
    </row>
    <row r="405" spans="1:4" s="25" customFormat="1" ht="31.05">
      <c r="A405" s="5" t="s">
        <v>151</v>
      </c>
      <c r="B405" s="6" t="s">
        <v>39</v>
      </c>
      <c r="C405" s="7"/>
      <c r="D405" s="8">
        <f>D406</f>
        <v>300000</v>
      </c>
    </row>
    <row r="406" spans="1:4" ht="31.05">
      <c r="A406" s="1" t="s">
        <v>163</v>
      </c>
      <c r="B406" s="2" t="s">
        <v>39</v>
      </c>
      <c r="C406" s="3">
        <v>200</v>
      </c>
      <c r="D406" s="4">
        <f>D407</f>
        <v>300000</v>
      </c>
    </row>
    <row r="407" spans="1:4" ht="31.05">
      <c r="A407" s="1" t="s">
        <v>168</v>
      </c>
      <c r="B407" s="2" t="s">
        <v>39</v>
      </c>
      <c r="C407" s="3">
        <v>240</v>
      </c>
      <c r="D407" s="4">
        <v>300000</v>
      </c>
    </row>
    <row r="408" spans="1:4" s="25" customFormat="1" ht="31.05">
      <c r="A408" s="5" t="s">
        <v>162</v>
      </c>
      <c r="B408" s="6" t="s">
        <v>40</v>
      </c>
      <c r="C408" s="7"/>
      <c r="D408" s="8">
        <f>D409</f>
        <v>1130000</v>
      </c>
    </row>
    <row r="409" spans="1:4" ht="31.05">
      <c r="A409" s="1" t="s">
        <v>163</v>
      </c>
      <c r="B409" s="2" t="s">
        <v>40</v>
      </c>
      <c r="C409" s="3">
        <v>200</v>
      </c>
      <c r="D409" s="4">
        <f>D410</f>
        <v>1130000</v>
      </c>
    </row>
    <row r="410" spans="1:4" ht="31.05">
      <c r="A410" s="1" t="s">
        <v>168</v>
      </c>
      <c r="B410" s="2" t="s">
        <v>40</v>
      </c>
      <c r="C410" s="3">
        <v>240</v>
      </c>
      <c r="D410" s="4">
        <v>1130000</v>
      </c>
    </row>
    <row r="411" spans="1:4" s="25" customFormat="1" ht="31.05">
      <c r="A411" s="5" t="s">
        <v>230</v>
      </c>
      <c r="B411" s="6">
        <v>1600083440</v>
      </c>
      <c r="C411" s="7"/>
      <c r="D411" s="8">
        <f>D412</f>
        <v>320000</v>
      </c>
    </row>
    <row r="412" spans="1:4" ht="31.05">
      <c r="A412" s="1" t="s">
        <v>163</v>
      </c>
      <c r="B412" s="2">
        <v>1600083440</v>
      </c>
      <c r="C412" s="3">
        <v>200</v>
      </c>
      <c r="D412" s="4">
        <f>D413</f>
        <v>320000</v>
      </c>
    </row>
    <row r="413" spans="1:4" ht="31.05">
      <c r="A413" s="1" t="s">
        <v>168</v>
      </c>
      <c r="B413" s="2">
        <v>1600083440</v>
      </c>
      <c r="C413" s="3">
        <v>240</v>
      </c>
      <c r="D413" s="4">
        <f>200000+120000</f>
        <v>320000</v>
      </c>
    </row>
    <row r="414" spans="1:4" s="25" customFormat="1" ht="35.35" customHeight="1">
      <c r="A414" s="31" t="s">
        <v>386</v>
      </c>
      <c r="B414" s="6">
        <v>1600083450</v>
      </c>
      <c r="C414" s="7"/>
      <c r="D414" s="8">
        <f>D415</f>
        <v>815300</v>
      </c>
    </row>
    <row r="415" spans="1:4" ht="31.05">
      <c r="A415" s="1" t="s">
        <v>163</v>
      </c>
      <c r="B415" s="2">
        <v>1600083450</v>
      </c>
      <c r="C415" s="3">
        <v>200</v>
      </c>
      <c r="D415" s="4">
        <f>D416</f>
        <v>815300</v>
      </c>
    </row>
    <row r="416" spans="1:4" ht="31.05">
      <c r="A416" s="1" t="s">
        <v>168</v>
      </c>
      <c r="B416" s="2">
        <v>1600083450</v>
      </c>
      <c r="C416" s="3">
        <v>240</v>
      </c>
      <c r="D416" s="4">
        <v>815300</v>
      </c>
    </row>
    <row r="417" spans="1:4" ht="31.05">
      <c r="A417" s="5" t="s">
        <v>184</v>
      </c>
      <c r="B417" s="6" t="s">
        <v>41</v>
      </c>
      <c r="C417" s="7"/>
      <c r="D417" s="8">
        <f>D423+D435+D438+D441+D444+D450+D418+D447+D454</f>
        <v>740995.6</v>
      </c>
    </row>
    <row r="418" spans="1:4" s="25" customFormat="1" ht="31.05" hidden="1">
      <c r="A418" s="5" t="s">
        <v>252</v>
      </c>
      <c r="B418" s="6" t="s">
        <v>305</v>
      </c>
      <c r="C418" s="7"/>
      <c r="D418" s="8"/>
    </row>
    <row r="419" spans="1:4" ht="12.75" hidden="1">
      <c r="A419" s="1" t="s">
        <v>119</v>
      </c>
      <c r="B419" s="2" t="s">
        <v>305</v>
      </c>
      <c r="C419" s="3">
        <v>500</v>
      </c>
      <c r="D419" s="4"/>
    </row>
    <row r="420" spans="1:4" ht="12.75" hidden="1">
      <c r="A420" s="1" t="s">
        <v>104</v>
      </c>
      <c r="B420" s="2" t="s">
        <v>305</v>
      </c>
      <c r="C420" s="3">
        <v>520</v>
      </c>
      <c r="D420" s="4"/>
    </row>
    <row r="421" spans="1:4" ht="31.05" hidden="1">
      <c r="A421" s="1" t="s">
        <v>163</v>
      </c>
      <c r="B421" s="2" t="s">
        <v>305</v>
      </c>
      <c r="C421" s="3">
        <v>200</v>
      </c>
      <c r="D421" s="4"/>
    </row>
    <row r="422" spans="1:4" ht="31.05" hidden="1">
      <c r="A422" s="1" t="s">
        <v>168</v>
      </c>
      <c r="B422" s="2" t="s">
        <v>305</v>
      </c>
      <c r="C422" s="3">
        <v>240</v>
      </c>
      <c r="D422" s="4"/>
    </row>
    <row r="423" spans="1:4" s="25" customFormat="1" ht="31.05">
      <c r="A423" s="31" t="s">
        <v>387</v>
      </c>
      <c r="B423" s="6" t="s">
        <v>305</v>
      </c>
      <c r="C423" s="7"/>
      <c r="D423" s="8">
        <f>D424+D426+D428</f>
        <v>300000</v>
      </c>
    </row>
    <row r="424" spans="1:4" s="25" customFormat="1" ht="62.05">
      <c r="A424" s="1" t="s">
        <v>198</v>
      </c>
      <c r="B424" s="2" t="s">
        <v>305</v>
      </c>
      <c r="C424" s="3">
        <v>100</v>
      </c>
      <c r="D424" s="4">
        <f>D425</f>
        <v>233141.21</v>
      </c>
    </row>
    <row r="425" spans="1:4" s="25" customFormat="1" ht="12.75">
      <c r="A425" s="1" t="s">
        <v>135</v>
      </c>
      <c r="B425" s="2" t="s">
        <v>305</v>
      </c>
      <c r="C425" s="3">
        <v>110</v>
      </c>
      <c r="D425" s="4">
        <v>233141.21</v>
      </c>
    </row>
    <row r="426" spans="1:4" s="25" customFormat="1" ht="31.05">
      <c r="A426" s="1" t="s">
        <v>163</v>
      </c>
      <c r="B426" s="2" t="s">
        <v>305</v>
      </c>
      <c r="C426" s="3">
        <v>200</v>
      </c>
      <c r="D426" s="4">
        <f>D427</f>
        <v>12582.45</v>
      </c>
    </row>
    <row r="427" spans="1:4" s="25" customFormat="1" ht="31.05">
      <c r="A427" s="1" t="s">
        <v>168</v>
      </c>
      <c r="B427" s="2" t="s">
        <v>305</v>
      </c>
      <c r="C427" s="3">
        <v>240</v>
      </c>
      <c r="D427" s="4">
        <v>12582.45</v>
      </c>
    </row>
    <row r="428" spans="1:4" ht="12.75">
      <c r="A428" s="1" t="s">
        <v>119</v>
      </c>
      <c r="B428" s="2" t="s">
        <v>305</v>
      </c>
      <c r="C428" s="3">
        <v>500</v>
      </c>
      <c r="D428" s="4">
        <f>D429</f>
        <v>54276.34</v>
      </c>
    </row>
    <row r="429" spans="1:4" ht="12.75">
      <c r="A429" s="1" t="s">
        <v>104</v>
      </c>
      <c r="B429" s="2" t="s">
        <v>305</v>
      </c>
      <c r="C429" s="3">
        <v>520</v>
      </c>
      <c r="D429" s="4">
        <v>54276.34</v>
      </c>
    </row>
    <row r="430" spans="1:4" ht="62.05" hidden="1">
      <c r="A430" s="1" t="s">
        <v>198</v>
      </c>
      <c r="B430" s="2" t="s">
        <v>42</v>
      </c>
      <c r="C430" s="3">
        <v>100</v>
      </c>
      <c r="D430" s="4"/>
    </row>
    <row r="431" spans="1:4" ht="12.75" hidden="1">
      <c r="A431" s="1" t="s">
        <v>135</v>
      </c>
      <c r="B431" s="2" t="s">
        <v>42</v>
      </c>
      <c r="C431" s="3">
        <v>110</v>
      </c>
      <c r="D431" s="4"/>
    </row>
    <row r="432" spans="1:4" ht="31.05" hidden="1">
      <c r="A432" s="1" t="s">
        <v>172</v>
      </c>
      <c r="B432" s="2" t="s">
        <v>42</v>
      </c>
      <c r="C432" s="3">
        <v>600</v>
      </c>
      <c r="D432" s="4"/>
    </row>
    <row r="433" spans="1:4" ht="12.75" hidden="1">
      <c r="A433" s="1" t="s">
        <v>123</v>
      </c>
      <c r="B433" s="2" t="s">
        <v>42</v>
      </c>
      <c r="C433" s="3">
        <v>610</v>
      </c>
      <c r="D433" s="4"/>
    </row>
    <row r="434" spans="1:4" ht="12.75" hidden="1">
      <c r="A434" s="1" t="s">
        <v>125</v>
      </c>
      <c r="B434" s="2" t="s">
        <v>42</v>
      </c>
      <c r="C434" s="3">
        <v>620</v>
      </c>
      <c r="D434" s="4"/>
    </row>
    <row r="435" spans="1:4" s="25" customFormat="1" ht="12.75">
      <c r="A435" s="5" t="s">
        <v>138</v>
      </c>
      <c r="B435" s="6" t="s">
        <v>43</v>
      </c>
      <c r="C435" s="7"/>
      <c r="D435" s="8">
        <f>D436</f>
        <v>20000</v>
      </c>
    </row>
    <row r="436" spans="1:4" ht="31.05">
      <c r="A436" s="1" t="s">
        <v>163</v>
      </c>
      <c r="B436" s="2" t="s">
        <v>43</v>
      </c>
      <c r="C436" s="3">
        <v>200</v>
      </c>
      <c r="D436" s="4">
        <f>D437</f>
        <v>20000</v>
      </c>
    </row>
    <row r="437" spans="1:4" ht="31.05">
      <c r="A437" s="1" t="s">
        <v>168</v>
      </c>
      <c r="B437" s="2" t="s">
        <v>43</v>
      </c>
      <c r="C437" s="3">
        <v>240</v>
      </c>
      <c r="D437" s="4">
        <v>20000</v>
      </c>
    </row>
    <row r="438" spans="1:4" s="25" customFormat="1" ht="31.05">
      <c r="A438" s="5" t="s">
        <v>179</v>
      </c>
      <c r="B438" s="6" t="s">
        <v>44</v>
      </c>
      <c r="C438" s="7"/>
      <c r="D438" s="8">
        <f>D439</f>
        <v>10000</v>
      </c>
    </row>
    <row r="439" spans="1:4" ht="31.05">
      <c r="A439" s="1" t="s">
        <v>163</v>
      </c>
      <c r="B439" s="2" t="s">
        <v>44</v>
      </c>
      <c r="C439" s="3">
        <v>200</v>
      </c>
      <c r="D439" s="4">
        <f>D440</f>
        <v>10000</v>
      </c>
    </row>
    <row r="440" spans="1:4" ht="31.05">
      <c r="A440" s="1" t="s">
        <v>168</v>
      </c>
      <c r="B440" s="2" t="s">
        <v>44</v>
      </c>
      <c r="C440" s="3">
        <v>240</v>
      </c>
      <c r="D440" s="4">
        <v>10000</v>
      </c>
    </row>
    <row r="441" spans="1:4" s="25" customFormat="1" ht="31.05">
      <c r="A441" s="5" t="s">
        <v>166</v>
      </c>
      <c r="B441" s="6" t="s">
        <v>45</v>
      </c>
      <c r="C441" s="7"/>
      <c r="D441" s="8">
        <f>D442</f>
        <v>30000</v>
      </c>
    </row>
    <row r="442" spans="1:4" ht="31.05">
      <c r="A442" s="1" t="s">
        <v>163</v>
      </c>
      <c r="B442" s="2">
        <v>1700085840</v>
      </c>
      <c r="C442" s="3">
        <v>200</v>
      </c>
      <c r="D442" s="4">
        <f>D443</f>
        <v>30000</v>
      </c>
    </row>
    <row r="443" spans="1:4" ht="31.05">
      <c r="A443" s="1" t="s">
        <v>168</v>
      </c>
      <c r="B443" s="2">
        <v>1700085840</v>
      </c>
      <c r="C443" s="3">
        <v>240</v>
      </c>
      <c r="D443" s="4">
        <v>30000</v>
      </c>
    </row>
    <row r="444" spans="1:4" s="25" customFormat="1" ht="31.05">
      <c r="A444" s="5" t="s">
        <v>257</v>
      </c>
      <c r="B444" s="6" t="s">
        <v>46</v>
      </c>
      <c r="C444" s="7"/>
      <c r="D444" s="8">
        <f>D445</f>
        <v>50000</v>
      </c>
    </row>
    <row r="445" spans="1:4" ht="31.05">
      <c r="A445" s="1" t="s">
        <v>163</v>
      </c>
      <c r="B445" s="2" t="s">
        <v>46</v>
      </c>
      <c r="C445" s="3">
        <v>200</v>
      </c>
      <c r="D445" s="4">
        <f>D446</f>
        <v>50000</v>
      </c>
    </row>
    <row r="446" spans="1:4" ht="31.05">
      <c r="A446" s="1" t="s">
        <v>168</v>
      </c>
      <c r="B446" s="2" t="s">
        <v>46</v>
      </c>
      <c r="C446" s="3">
        <v>240</v>
      </c>
      <c r="D446" s="4">
        <f>30000+20000</f>
        <v>50000</v>
      </c>
    </row>
    <row r="447" spans="1:4" s="25" customFormat="1" ht="12.75">
      <c r="A447" s="5" t="s">
        <v>269</v>
      </c>
      <c r="B447" s="6">
        <v>1700085870</v>
      </c>
      <c r="C447" s="7"/>
      <c r="D447" s="8">
        <f>D448</f>
        <v>10000</v>
      </c>
    </row>
    <row r="448" spans="1:4" ht="31.05">
      <c r="A448" s="1" t="s">
        <v>163</v>
      </c>
      <c r="B448" s="2">
        <v>1700085870</v>
      </c>
      <c r="C448" s="3">
        <v>200</v>
      </c>
      <c r="D448" s="4">
        <f>D449</f>
        <v>10000</v>
      </c>
    </row>
    <row r="449" spans="1:4" ht="31.05">
      <c r="A449" s="1" t="s">
        <v>168</v>
      </c>
      <c r="B449" s="2">
        <v>1700085870</v>
      </c>
      <c r="C449" s="3">
        <v>240</v>
      </c>
      <c r="D449" s="4">
        <v>10000</v>
      </c>
    </row>
    <row r="450" spans="1:4" s="25" customFormat="1" ht="31.05">
      <c r="A450" s="5" t="s">
        <v>147</v>
      </c>
      <c r="B450" s="6" t="s">
        <v>47</v>
      </c>
      <c r="C450" s="7"/>
      <c r="D450" s="8">
        <f>D451</f>
        <v>30000</v>
      </c>
    </row>
    <row r="451" spans="1:4" ht="31.05">
      <c r="A451" s="1" t="s">
        <v>163</v>
      </c>
      <c r="B451" s="2" t="s">
        <v>47</v>
      </c>
      <c r="C451" s="3">
        <v>200</v>
      </c>
      <c r="D451" s="4">
        <f>D452</f>
        <v>30000</v>
      </c>
    </row>
    <row r="452" spans="1:4" ht="31.05">
      <c r="A452" s="1" t="s">
        <v>168</v>
      </c>
      <c r="B452" s="2" t="s">
        <v>47</v>
      </c>
      <c r="C452" s="3">
        <v>240</v>
      </c>
      <c r="D452" s="4">
        <v>30000</v>
      </c>
    </row>
    <row r="453" spans="1:4" ht="31.05">
      <c r="A453" s="5" t="s">
        <v>376</v>
      </c>
      <c r="B453" s="6">
        <v>1701100000</v>
      </c>
      <c r="C453" s="7"/>
      <c r="D453" s="8">
        <f>D454</f>
        <v>290995.6</v>
      </c>
    </row>
    <row r="454" spans="1:4" ht="21.05" customHeight="1">
      <c r="A454" s="31" t="s">
        <v>363</v>
      </c>
      <c r="B454" s="6" t="s">
        <v>377</v>
      </c>
      <c r="C454" s="7"/>
      <c r="D454" s="8">
        <f>D455</f>
        <v>290995.6</v>
      </c>
    </row>
    <row r="455" spans="1:4" ht="12.75">
      <c r="A455" s="1" t="s">
        <v>119</v>
      </c>
      <c r="B455" s="2" t="s">
        <v>377</v>
      </c>
      <c r="C455" s="3">
        <v>500</v>
      </c>
      <c r="D455" s="4">
        <f>D456</f>
        <v>290995.6</v>
      </c>
    </row>
    <row r="456" spans="1:4" ht="12.75">
      <c r="A456" s="1" t="s">
        <v>104</v>
      </c>
      <c r="B456" s="2" t="s">
        <v>377</v>
      </c>
      <c r="C456" s="3">
        <v>520</v>
      </c>
      <c r="D456" s="4">
        <f>264191+26804.6</f>
        <v>290995.6</v>
      </c>
    </row>
    <row r="457" spans="1:4" ht="46.55">
      <c r="A457" s="5" t="s">
        <v>334</v>
      </c>
      <c r="B457" s="6" t="s">
        <v>48</v>
      </c>
      <c r="C457" s="7"/>
      <c r="D457" s="8">
        <f>D458+D461+D464</f>
        <v>66000</v>
      </c>
    </row>
    <row r="458" spans="1:4" s="25" customFormat="1" ht="31.05">
      <c r="A458" s="5" t="s">
        <v>164</v>
      </c>
      <c r="B458" s="6">
        <v>1800081720</v>
      </c>
      <c r="C458" s="7"/>
      <c r="D458" s="8">
        <f>D459</f>
        <v>6000</v>
      </c>
    </row>
    <row r="459" spans="1:4" ht="31.05">
      <c r="A459" s="1" t="s">
        <v>172</v>
      </c>
      <c r="B459" s="2">
        <v>1800081720</v>
      </c>
      <c r="C459" s="3">
        <v>600</v>
      </c>
      <c r="D459" s="4">
        <f>D460</f>
        <v>6000</v>
      </c>
    </row>
    <row r="460" spans="1:4" ht="31.05">
      <c r="A460" s="1" t="s">
        <v>178</v>
      </c>
      <c r="B460" s="2">
        <v>1800081720</v>
      </c>
      <c r="C460" s="3">
        <v>630</v>
      </c>
      <c r="D460" s="4">
        <v>6000</v>
      </c>
    </row>
    <row r="461" spans="1:4" s="25" customFormat="1" ht="46.55">
      <c r="A461" s="5" t="s">
        <v>322</v>
      </c>
      <c r="B461" s="6">
        <v>1800081730</v>
      </c>
      <c r="C461" s="7"/>
      <c r="D461" s="8">
        <f>D462</f>
        <v>10000</v>
      </c>
    </row>
    <row r="462" spans="1:4" ht="31.05">
      <c r="A462" s="1" t="s">
        <v>172</v>
      </c>
      <c r="B462" s="2">
        <v>1800081730</v>
      </c>
      <c r="C462" s="3">
        <v>600</v>
      </c>
      <c r="D462" s="4">
        <f>D463</f>
        <v>10000</v>
      </c>
    </row>
    <row r="463" spans="1:4" ht="31.05">
      <c r="A463" s="1" t="s">
        <v>178</v>
      </c>
      <c r="B463" s="2">
        <v>1800081730</v>
      </c>
      <c r="C463" s="3">
        <v>630</v>
      </c>
      <c r="D463" s="4">
        <v>10000</v>
      </c>
    </row>
    <row r="464" spans="1:4" s="25" customFormat="1" ht="31.05">
      <c r="A464" s="5" t="s">
        <v>164</v>
      </c>
      <c r="B464" s="6" t="s">
        <v>49</v>
      </c>
      <c r="C464" s="7"/>
      <c r="D464" s="8">
        <v>50000</v>
      </c>
    </row>
    <row r="465" spans="1:4" ht="12.75">
      <c r="A465" s="1" t="s">
        <v>119</v>
      </c>
      <c r="B465" s="2" t="s">
        <v>49</v>
      </c>
      <c r="C465" s="3">
        <v>500</v>
      </c>
      <c r="D465" s="4">
        <v>50000</v>
      </c>
    </row>
    <row r="466" spans="1:4" ht="12.75">
      <c r="A466" s="1" t="s">
        <v>104</v>
      </c>
      <c r="B466" s="2" t="s">
        <v>49</v>
      </c>
      <c r="C466" s="3">
        <v>520</v>
      </c>
      <c r="D466" s="4">
        <v>50000</v>
      </c>
    </row>
    <row r="467" spans="1:4" s="25" customFormat="1" ht="31.05" hidden="1">
      <c r="A467" s="5" t="s">
        <v>148</v>
      </c>
      <c r="B467" s="6" t="s">
        <v>50</v>
      </c>
      <c r="C467" s="7"/>
      <c r="D467" s="8"/>
    </row>
    <row r="468" spans="1:4" ht="31.05" hidden="1">
      <c r="A468" s="1" t="s">
        <v>163</v>
      </c>
      <c r="B468" s="2" t="s">
        <v>50</v>
      </c>
      <c r="C468" s="3">
        <v>200</v>
      </c>
      <c r="D468" s="4"/>
    </row>
    <row r="469" spans="1:4" ht="31.05" hidden="1">
      <c r="A469" s="1" t="s">
        <v>168</v>
      </c>
      <c r="B469" s="2" t="s">
        <v>50</v>
      </c>
      <c r="C469" s="3">
        <v>240</v>
      </c>
      <c r="D469" s="4"/>
    </row>
    <row r="470" spans="1:4" s="25" customFormat="1" ht="12.75" hidden="1">
      <c r="A470" s="5" t="s">
        <v>129</v>
      </c>
      <c r="B470" s="6" t="s">
        <v>51</v>
      </c>
      <c r="C470" s="7"/>
      <c r="D470" s="8"/>
    </row>
    <row r="471" spans="1:4" ht="31.05" hidden="1">
      <c r="A471" s="1" t="s">
        <v>163</v>
      </c>
      <c r="B471" s="2" t="s">
        <v>51</v>
      </c>
      <c r="C471" s="3">
        <v>200</v>
      </c>
      <c r="D471" s="4"/>
    </row>
    <row r="472" spans="1:4" ht="31.05" hidden="1">
      <c r="A472" s="1" t="s">
        <v>168</v>
      </c>
      <c r="B472" s="2" t="s">
        <v>51</v>
      </c>
      <c r="C472" s="3">
        <v>240</v>
      </c>
      <c r="D472" s="4"/>
    </row>
    <row r="473" spans="1:4" ht="46.55">
      <c r="A473" s="5" t="s">
        <v>335</v>
      </c>
      <c r="B473" s="6" t="s">
        <v>52</v>
      </c>
      <c r="C473" s="7"/>
      <c r="D473" s="8">
        <f>D474+D477</f>
        <v>318174</v>
      </c>
    </row>
    <row r="474" spans="1:4" ht="46.55" hidden="1">
      <c r="A474" s="5" t="s">
        <v>191</v>
      </c>
      <c r="B474" s="6">
        <v>1900078410</v>
      </c>
      <c r="C474" s="7"/>
      <c r="D474" s="8"/>
    </row>
    <row r="475" spans="1:4" ht="31.05" hidden="1">
      <c r="A475" s="1" t="s">
        <v>172</v>
      </c>
      <c r="B475" s="2">
        <v>1900078410</v>
      </c>
      <c r="C475" s="3"/>
      <c r="D475" s="4"/>
    </row>
    <row r="476" spans="1:4" ht="31.05" hidden="1">
      <c r="A476" s="1" t="s">
        <v>178</v>
      </c>
      <c r="B476" s="2">
        <v>1900078410</v>
      </c>
      <c r="C476" s="3"/>
      <c r="D476" s="4"/>
    </row>
    <row r="477" spans="1:4" s="25" customFormat="1" ht="36.75" customHeight="1">
      <c r="A477" s="31" t="s">
        <v>388</v>
      </c>
      <c r="B477" s="6" t="s">
        <v>389</v>
      </c>
      <c r="C477" s="7"/>
      <c r="D477" s="8">
        <f>D478</f>
        <v>318174</v>
      </c>
    </row>
    <row r="478" spans="1:4" ht="31.05">
      <c r="A478" s="1" t="s">
        <v>172</v>
      </c>
      <c r="B478" s="2" t="s">
        <v>389</v>
      </c>
      <c r="C478" s="3">
        <v>600</v>
      </c>
      <c r="D478" s="4">
        <f>D479</f>
        <v>318174</v>
      </c>
    </row>
    <row r="479" spans="1:4" ht="31.05">
      <c r="A479" s="1" t="s">
        <v>178</v>
      </c>
      <c r="B479" s="2" t="s">
        <v>389</v>
      </c>
      <c r="C479" s="3" t="s">
        <v>56</v>
      </c>
      <c r="D479" s="4">
        <v>318174</v>
      </c>
    </row>
    <row r="480" spans="1:4" ht="31.05">
      <c r="A480" s="5" t="s">
        <v>231</v>
      </c>
      <c r="B480" s="6">
        <v>2000000000</v>
      </c>
      <c r="C480" s="7"/>
      <c r="D480" s="8">
        <f>D484</f>
        <v>339321.34</v>
      </c>
    </row>
    <row r="481" spans="1:4" s="25" customFormat="1" ht="31.05" hidden="1">
      <c r="A481" s="5" t="s">
        <v>289</v>
      </c>
      <c r="B481" s="6" t="s">
        <v>290</v>
      </c>
      <c r="C481" s="7"/>
      <c r="D481" s="8"/>
    </row>
    <row r="482" spans="1:4" ht="31.05" hidden="1">
      <c r="A482" s="1" t="s">
        <v>163</v>
      </c>
      <c r="B482" s="2" t="s">
        <v>290</v>
      </c>
      <c r="C482" s="3">
        <v>200</v>
      </c>
      <c r="D482" s="4"/>
    </row>
    <row r="483" spans="1:4" ht="31.05" hidden="1">
      <c r="A483" s="1" t="s">
        <v>168</v>
      </c>
      <c r="B483" s="2" t="s">
        <v>290</v>
      </c>
      <c r="C483" s="3">
        <v>240</v>
      </c>
      <c r="D483" s="4"/>
    </row>
    <row r="484" spans="1:4" s="25" customFormat="1" ht="45.45" customHeight="1">
      <c r="A484" s="5" t="s">
        <v>367</v>
      </c>
      <c r="B484" s="6">
        <v>2000084560</v>
      </c>
      <c r="C484" s="7"/>
      <c r="D484" s="8">
        <f>D485</f>
        <v>339321.34</v>
      </c>
    </row>
    <row r="485" spans="1:4" ht="31.05">
      <c r="A485" s="1" t="s">
        <v>163</v>
      </c>
      <c r="B485" s="2">
        <v>2000084560</v>
      </c>
      <c r="C485" s="3">
        <v>200</v>
      </c>
      <c r="D485" s="4">
        <f>D486</f>
        <v>339321.34</v>
      </c>
    </row>
    <row r="486" spans="1:4" ht="31.05">
      <c r="A486" s="1" t="s">
        <v>168</v>
      </c>
      <c r="B486" s="2">
        <v>2000084560</v>
      </c>
      <c r="C486" s="3">
        <v>240</v>
      </c>
      <c r="D486" s="4">
        <v>339321.34</v>
      </c>
    </row>
    <row r="487" spans="1:4" s="25" customFormat="1" ht="46.55">
      <c r="A487" s="31" t="s">
        <v>284</v>
      </c>
      <c r="B487" s="6">
        <v>2100000000</v>
      </c>
      <c r="C487" s="7"/>
      <c r="D487" s="8">
        <f>D488+D491</f>
        <v>6256241.27</v>
      </c>
    </row>
    <row r="488" spans="1:4" s="25" customFormat="1" ht="31.05">
      <c r="A488" s="31" t="s">
        <v>353</v>
      </c>
      <c r="B488" s="6" t="s">
        <v>354</v>
      </c>
      <c r="C488" s="7"/>
      <c r="D488" s="8">
        <f>D489</f>
        <v>6256241.27</v>
      </c>
    </row>
    <row r="489" spans="1:4" ht="12.75">
      <c r="A489" s="30" t="s">
        <v>119</v>
      </c>
      <c r="B489" s="2" t="s">
        <v>354</v>
      </c>
      <c r="C489" s="3">
        <v>500</v>
      </c>
      <c r="D489" s="4">
        <f>D490</f>
        <v>6256241.27</v>
      </c>
    </row>
    <row r="490" spans="1:4" ht="12.75">
      <c r="A490" s="30" t="s">
        <v>104</v>
      </c>
      <c r="B490" s="2" t="s">
        <v>354</v>
      </c>
      <c r="C490" s="3">
        <v>520</v>
      </c>
      <c r="D490" s="4">
        <v>6256241.27</v>
      </c>
    </row>
    <row r="491" spans="1:4" s="25" customFormat="1" ht="46.55" hidden="1">
      <c r="A491" s="31" t="s">
        <v>285</v>
      </c>
      <c r="B491" s="6" t="s">
        <v>306</v>
      </c>
      <c r="C491" s="7"/>
      <c r="D491" s="8">
        <f>D492</f>
        <v>0</v>
      </c>
    </row>
    <row r="492" spans="1:4" ht="12.75" hidden="1">
      <c r="A492" s="30" t="s">
        <v>119</v>
      </c>
      <c r="B492" s="2" t="s">
        <v>306</v>
      </c>
      <c r="C492" s="3">
        <v>500</v>
      </c>
      <c r="D492" s="4"/>
    </row>
    <row r="493" spans="1:4" ht="12.75" hidden="1">
      <c r="A493" s="30" t="s">
        <v>104</v>
      </c>
      <c r="B493" s="2" t="s">
        <v>306</v>
      </c>
      <c r="C493" s="3">
        <v>520</v>
      </c>
      <c r="D493" s="4"/>
    </row>
    <row r="494" spans="1:4" ht="12.75" hidden="1">
      <c r="A494" s="30"/>
      <c r="B494" s="2"/>
      <c r="C494" s="3"/>
      <c r="D494" s="4"/>
    </row>
    <row r="495" spans="1:4" ht="46.55">
      <c r="A495" s="5" t="s">
        <v>323</v>
      </c>
      <c r="B495" s="6">
        <v>2400000000</v>
      </c>
      <c r="C495" s="7"/>
      <c r="D495" s="8">
        <f>D499+D502+D508+D511+D514</f>
        <v>56494130</v>
      </c>
    </row>
    <row r="496" spans="1:4" s="25" customFormat="1" ht="31.05" hidden="1">
      <c r="A496" s="5" t="s">
        <v>324</v>
      </c>
      <c r="B496" s="6">
        <v>2400083610</v>
      </c>
      <c r="C496" s="7"/>
      <c r="D496" s="8"/>
    </row>
    <row r="497" spans="1:4" ht="31.05" hidden="1">
      <c r="A497" s="1" t="s">
        <v>163</v>
      </c>
      <c r="B497" s="2">
        <v>2400083610</v>
      </c>
      <c r="C497" s="3">
        <v>200</v>
      </c>
      <c r="D497" s="4"/>
    </row>
    <row r="498" spans="1:4" ht="31.05" hidden="1">
      <c r="A498" s="1" t="s">
        <v>168</v>
      </c>
      <c r="B498" s="2">
        <v>2400083610</v>
      </c>
      <c r="C498" s="3">
        <v>240</v>
      </c>
      <c r="D498" s="4"/>
    </row>
    <row r="499" spans="1:4" s="25" customFormat="1" ht="96.65" customHeight="1">
      <c r="A499" s="5" t="s">
        <v>343</v>
      </c>
      <c r="B499" s="6">
        <v>2400083650</v>
      </c>
      <c r="C499" s="7"/>
      <c r="D499" s="8">
        <f>D500</f>
        <v>300000</v>
      </c>
    </row>
    <row r="500" spans="1:4" ht="31.05">
      <c r="A500" s="1" t="s">
        <v>163</v>
      </c>
      <c r="B500" s="2">
        <v>2400083650</v>
      </c>
      <c r="C500" s="3">
        <v>200</v>
      </c>
      <c r="D500" s="4">
        <f>D501</f>
        <v>300000</v>
      </c>
    </row>
    <row r="501" spans="1:4" ht="31.05">
      <c r="A501" s="1" t="s">
        <v>168</v>
      </c>
      <c r="B501" s="2">
        <v>2400083650</v>
      </c>
      <c r="C501" s="3">
        <v>240</v>
      </c>
      <c r="D501" s="4">
        <v>300000</v>
      </c>
    </row>
    <row r="502" spans="1:4" s="25" customFormat="1" ht="108.55">
      <c r="A502" s="5" t="s">
        <v>344</v>
      </c>
      <c r="B502" s="6">
        <v>2400083660</v>
      </c>
      <c r="C502" s="7"/>
      <c r="D502" s="8">
        <f>D503</f>
        <v>40000</v>
      </c>
    </row>
    <row r="503" spans="1:4" ht="31.05">
      <c r="A503" s="1" t="s">
        <v>163</v>
      </c>
      <c r="B503" s="2">
        <v>2400083660</v>
      </c>
      <c r="C503" s="3">
        <v>200</v>
      </c>
      <c r="D503" s="4">
        <f>D504</f>
        <v>40000</v>
      </c>
    </row>
    <row r="504" spans="1:4" ht="31.05">
      <c r="A504" s="1" t="s">
        <v>168</v>
      </c>
      <c r="B504" s="2">
        <v>2400083660</v>
      </c>
      <c r="C504" s="3">
        <v>240</v>
      </c>
      <c r="D504" s="4">
        <v>40000</v>
      </c>
    </row>
    <row r="505" spans="1:4" s="25" customFormat="1" ht="46.55" hidden="1">
      <c r="A505" s="5" t="s">
        <v>325</v>
      </c>
      <c r="B505" s="6">
        <v>2400083620</v>
      </c>
      <c r="C505" s="7"/>
      <c r="D505" s="8">
        <f>D506</f>
        <v>0</v>
      </c>
    </row>
    <row r="506" spans="1:4" ht="12.75" hidden="1">
      <c r="A506" s="1" t="s">
        <v>120</v>
      </c>
      <c r="B506" s="2">
        <v>2400083620</v>
      </c>
      <c r="C506" s="3">
        <v>800</v>
      </c>
      <c r="D506" s="4">
        <f>D507</f>
        <v>0</v>
      </c>
    </row>
    <row r="507" spans="1:4" ht="12.75" hidden="1">
      <c r="A507" s="1" t="s">
        <v>117</v>
      </c>
      <c r="B507" s="2">
        <v>2400083620</v>
      </c>
      <c r="C507" s="3">
        <v>870</v>
      </c>
      <c r="D507" s="4">
        <v>0</v>
      </c>
    </row>
    <row r="508" spans="1:4" s="25" customFormat="1" ht="81.45" customHeight="1">
      <c r="A508" s="5" t="s">
        <v>369</v>
      </c>
      <c r="B508" s="6" t="s">
        <v>368</v>
      </c>
      <c r="C508" s="7"/>
      <c r="D508" s="8">
        <f>D509</f>
        <v>54938310</v>
      </c>
    </row>
    <row r="509" spans="1:4" ht="31.05">
      <c r="A509" s="1" t="s">
        <v>154</v>
      </c>
      <c r="B509" s="2" t="s">
        <v>368</v>
      </c>
      <c r="C509" s="3">
        <v>400</v>
      </c>
      <c r="D509" s="4">
        <f>D510</f>
        <v>54938310</v>
      </c>
    </row>
    <row r="510" spans="1:4" ht="12.75">
      <c r="A510" s="1" t="s">
        <v>118</v>
      </c>
      <c r="B510" s="2" t="s">
        <v>368</v>
      </c>
      <c r="C510" s="3">
        <v>410</v>
      </c>
      <c r="D510" s="4">
        <v>54938310</v>
      </c>
    </row>
    <row r="511" spans="1:4" ht="77.55">
      <c r="A511" s="5" t="s">
        <v>369</v>
      </c>
      <c r="B511" s="6" t="s">
        <v>370</v>
      </c>
      <c r="C511" s="7"/>
      <c r="D511" s="8">
        <f>D512</f>
        <v>1121190</v>
      </c>
    </row>
    <row r="512" spans="1:4" ht="31.05">
      <c r="A512" s="1" t="s">
        <v>154</v>
      </c>
      <c r="B512" s="2" t="s">
        <v>370</v>
      </c>
      <c r="C512" s="3">
        <v>400</v>
      </c>
      <c r="D512" s="4">
        <f>D513</f>
        <v>1121190</v>
      </c>
    </row>
    <row r="513" spans="1:4" ht="12.75">
      <c r="A513" s="1" t="s">
        <v>118</v>
      </c>
      <c r="B513" s="2" t="s">
        <v>370</v>
      </c>
      <c r="C513" s="3">
        <v>410</v>
      </c>
      <c r="D513" s="4">
        <v>1121190</v>
      </c>
    </row>
    <row r="514" spans="1:4" ht="33.8" customHeight="1">
      <c r="A514" s="5" t="s">
        <v>372</v>
      </c>
      <c r="B514" s="6" t="s">
        <v>371</v>
      </c>
      <c r="C514" s="7"/>
      <c r="D514" s="8">
        <f>D515</f>
        <v>94630</v>
      </c>
    </row>
    <row r="515" spans="1:4" ht="31.05">
      <c r="A515" s="1" t="s">
        <v>154</v>
      </c>
      <c r="B515" s="2" t="s">
        <v>371</v>
      </c>
      <c r="C515" s="3">
        <v>400</v>
      </c>
      <c r="D515" s="4">
        <f>D516</f>
        <v>94630</v>
      </c>
    </row>
    <row r="516" spans="1:4" ht="12.75">
      <c r="A516" s="1" t="s">
        <v>118</v>
      </c>
      <c r="B516" s="2" t="s">
        <v>371</v>
      </c>
      <c r="C516" s="3">
        <v>410</v>
      </c>
      <c r="D516" s="4">
        <v>94630</v>
      </c>
    </row>
    <row r="517" spans="1:4" ht="12.75">
      <c r="A517" s="30"/>
      <c r="B517" s="2"/>
      <c r="C517" s="3"/>
      <c r="D517" s="4"/>
    </row>
    <row r="518" spans="1:4" ht="12.75">
      <c r="A518" s="24" t="s">
        <v>210</v>
      </c>
      <c r="B518" s="23"/>
      <c r="C518" s="3"/>
      <c r="D518" s="8">
        <f>D520+D524+D543+D589+D603+D613+D677+D728+D768</f>
        <v>210554571.40999997</v>
      </c>
    </row>
    <row r="519" spans="1:4" ht="12" customHeight="1">
      <c r="A519" s="22"/>
      <c r="B519" s="23"/>
      <c r="C519" s="3"/>
      <c r="D519" s="4"/>
    </row>
    <row r="520" spans="1:4" ht="31.05">
      <c r="A520" s="5" t="s">
        <v>171</v>
      </c>
      <c r="B520" s="6" t="s">
        <v>57</v>
      </c>
      <c r="C520" s="7"/>
      <c r="D520" s="8">
        <f>D521</f>
        <v>1628400</v>
      </c>
    </row>
    <row r="521" spans="1:4" s="25" customFormat="1" ht="12.75">
      <c r="A521" s="5" t="s">
        <v>139</v>
      </c>
      <c r="B521" s="6" t="s">
        <v>58</v>
      </c>
      <c r="C521" s="7"/>
      <c r="D521" s="8">
        <f>D522</f>
        <v>1628400</v>
      </c>
    </row>
    <row r="522" spans="1:4" ht="62.05">
      <c r="A522" s="1" t="s">
        <v>198</v>
      </c>
      <c r="B522" s="2" t="s">
        <v>58</v>
      </c>
      <c r="C522" s="3">
        <v>100</v>
      </c>
      <c r="D522" s="4">
        <f>D523</f>
        <v>1628400</v>
      </c>
    </row>
    <row r="523" spans="1:4" ht="31.05">
      <c r="A523" s="1" t="s">
        <v>150</v>
      </c>
      <c r="B523" s="2" t="s">
        <v>58</v>
      </c>
      <c r="C523" s="3">
        <v>120</v>
      </c>
      <c r="D523" s="4">
        <v>1628400</v>
      </c>
    </row>
    <row r="524" spans="1:4" ht="46.55">
      <c r="A524" s="5" t="s">
        <v>183</v>
      </c>
      <c r="B524" s="6" t="s">
        <v>59</v>
      </c>
      <c r="C524" s="7"/>
      <c r="D524" s="8">
        <f>D525+D532</f>
        <v>1977500</v>
      </c>
    </row>
    <row r="525" spans="1:4" s="25" customFormat="1" ht="31.05">
      <c r="A525" s="5" t="s">
        <v>157</v>
      </c>
      <c r="B525" s="6" t="s">
        <v>60</v>
      </c>
      <c r="C525" s="7"/>
      <c r="D525" s="8">
        <f>D526+D528+D530</f>
        <v>1113280</v>
      </c>
    </row>
    <row r="526" spans="1:4" ht="62.05">
      <c r="A526" s="1" t="s">
        <v>198</v>
      </c>
      <c r="B526" s="2" t="s">
        <v>60</v>
      </c>
      <c r="C526" s="3">
        <v>100</v>
      </c>
      <c r="D526" s="4">
        <f>D527</f>
        <v>941362.12</v>
      </c>
    </row>
    <row r="527" spans="1:4" ht="31.05">
      <c r="A527" s="1" t="s">
        <v>150</v>
      </c>
      <c r="B527" s="2" t="s">
        <v>60</v>
      </c>
      <c r="C527" s="3" t="s">
        <v>27</v>
      </c>
      <c r="D527" s="4">
        <v>941362.12</v>
      </c>
    </row>
    <row r="528" spans="1:4" ht="31.05">
      <c r="A528" s="1" t="s">
        <v>163</v>
      </c>
      <c r="B528" s="2" t="s">
        <v>60</v>
      </c>
      <c r="C528" s="3">
        <v>200</v>
      </c>
      <c r="D528" s="4">
        <f>D529</f>
        <v>171900</v>
      </c>
    </row>
    <row r="529" spans="1:4" ht="31.05">
      <c r="A529" s="1" t="s">
        <v>168</v>
      </c>
      <c r="B529" s="2" t="s">
        <v>60</v>
      </c>
      <c r="C529" s="3">
        <v>240</v>
      </c>
      <c r="D529" s="4">
        <v>171900</v>
      </c>
    </row>
    <row r="530" spans="1:4" ht="12.75">
      <c r="A530" s="1" t="s">
        <v>120</v>
      </c>
      <c r="B530" s="2" t="s">
        <v>60</v>
      </c>
      <c r="C530" s="3">
        <v>800</v>
      </c>
      <c r="D530" s="4">
        <f>D531</f>
        <v>17.88</v>
      </c>
    </row>
    <row r="531" spans="1:4" ht="12.75">
      <c r="A531" s="1" t="s">
        <v>130</v>
      </c>
      <c r="B531" s="2" t="s">
        <v>60</v>
      </c>
      <c r="C531" s="3" t="s">
        <v>100</v>
      </c>
      <c r="D531" s="4">
        <v>17.88</v>
      </c>
    </row>
    <row r="532" spans="1:4" s="25" customFormat="1" ht="12.75">
      <c r="A532" s="5" t="s">
        <v>136</v>
      </c>
      <c r="B532" s="6">
        <v>7100080030</v>
      </c>
      <c r="C532" s="7"/>
      <c r="D532" s="8">
        <f>D533</f>
        <v>864220</v>
      </c>
    </row>
    <row r="533" spans="1:4" ht="62.05">
      <c r="A533" s="1" t="s">
        <v>198</v>
      </c>
      <c r="B533" s="2">
        <v>7100080030</v>
      </c>
      <c r="C533" s="3">
        <v>100</v>
      </c>
      <c r="D533" s="4">
        <f>D534</f>
        <v>864220</v>
      </c>
    </row>
    <row r="534" spans="1:4" ht="31.05">
      <c r="A534" s="1" t="s">
        <v>150</v>
      </c>
      <c r="B534" s="2">
        <v>7100080030</v>
      </c>
      <c r="C534" s="3">
        <v>120</v>
      </c>
      <c r="D534" s="4">
        <v>864220</v>
      </c>
    </row>
    <row r="535" spans="1:4" s="25" customFormat="1" ht="12.75" hidden="1">
      <c r="A535" s="5" t="s">
        <v>137</v>
      </c>
      <c r="B535" s="6" t="s">
        <v>61</v>
      </c>
      <c r="C535" s="7"/>
      <c r="D535" s="8"/>
    </row>
    <row r="536" spans="1:4" s="25" customFormat="1" ht="12.75" hidden="1">
      <c r="A536" s="5" t="s">
        <v>136</v>
      </c>
      <c r="B536" s="6" t="s">
        <v>62</v>
      </c>
      <c r="C536" s="7"/>
      <c r="D536" s="8"/>
    </row>
    <row r="537" spans="1:4" ht="62.05" hidden="1">
      <c r="A537" s="1" t="s">
        <v>198</v>
      </c>
      <c r="B537" s="2" t="s">
        <v>62</v>
      </c>
      <c r="C537" s="3">
        <v>100</v>
      </c>
      <c r="D537" s="4"/>
    </row>
    <row r="538" spans="1:4" ht="31.05" hidden="1">
      <c r="A538" s="1" t="s">
        <v>150</v>
      </c>
      <c r="B538" s="2" t="s">
        <v>62</v>
      </c>
      <c r="C538" s="3" t="s">
        <v>27</v>
      </c>
      <c r="D538" s="4"/>
    </row>
    <row r="539" spans="1:4" ht="31.05" hidden="1">
      <c r="A539" s="1" t="s">
        <v>163</v>
      </c>
      <c r="B539" s="2" t="s">
        <v>62</v>
      </c>
      <c r="C539" s="3">
        <v>200</v>
      </c>
      <c r="D539" s="4"/>
    </row>
    <row r="540" spans="1:4" ht="31.05" hidden="1">
      <c r="A540" s="1" t="s">
        <v>168</v>
      </c>
      <c r="B540" s="2" t="s">
        <v>62</v>
      </c>
      <c r="C540" s="3">
        <v>240</v>
      </c>
      <c r="D540" s="4"/>
    </row>
    <row r="541" spans="1:4" ht="12.75" hidden="1">
      <c r="A541" s="1" t="s">
        <v>120</v>
      </c>
      <c r="B541" s="2">
        <v>7210080030</v>
      </c>
      <c r="C541" s="3">
        <v>800</v>
      </c>
      <c r="D541" s="4"/>
    </row>
    <row r="542" spans="1:4" ht="12.75" hidden="1">
      <c r="A542" s="1" t="s">
        <v>130</v>
      </c>
      <c r="B542" s="2">
        <v>7210080030</v>
      </c>
      <c r="C542" s="3" t="s">
        <v>100</v>
      </c>
      <c r="D542" s="4"/>
    </row>
    <row r="543" spans="1:4" ht="12.75">
      <c r="A543" s="5" t="s">
        <v>141</v>
      </c>
      <c r="B543" s="6" t="s">
        <v>63</v>
      </c>
      <c r="C543" s="7"/>
      <c r="D543" s="8">
        <f>D544+D579</f>
        <v>38219484.06</v>
      </c>
    </row>
    <row r="544" spans="1:4" s="25" customFormat="1" ht="31.05">
      <c r="A544" s="5" t="s">
        <v>181</v>
      </c>
      <c r="B544" s="6" t="s">
        <v>64</v>
      </c>
      <c r="C544" s="7"/>
      <c r="D544" s="8">
        <f>D545+D550+D555+D558+D563+D573+D576</f>
        <v>27061584.06</v>
      </c>
    </row>
    <row r="545" spans="1:4" s="25" customFormat="1" ht="77.55">
      <c r="A545" s="5" t="s">
        <v>317</v>
      </c>
      <c r="B545" s="6">
        <v>7310078792</v>
      </c>
      <c r="C545" s="7"/>
      <c r="D545" s="8">
        <f>D546+D548</f>
        <v>230000</v>
      </c>
    </row>
    <row r="546" spans="1:4" s="25" customFormat="1" ht="62.05">
      <c r="A546" s="1" t="s">
        <v>198</v>
      </c>
      <c r="B546" s="2">
        <v>7310078792</v>
      </c>
      <c r="C546" s="3">
        <v>100</v>
      </c>
      <c r="D546" s="4">
        <f>D547</f>
        <v>227000</v>
      </c>
    </row>
    <row r="547" spans="1:4" s="25" customFormat="1" ht="31.05">
      <c r="A547" s="1" t="s">
        <v>150</v>
      </c>
      <c r="B547" s="2">
        <v>7310078792</v>
      </c>
      <c r="C547" s="3">
        <v>120</v>
      </c>
      <c r="D547" s="4">
        <f>175000+52000</f>
        <v>227000</v>
      </c>
    </row>
    <row r="548" spans="1:4" s="25" customFormat="1" ht="31.05">
      <c r="A548" s="1" t="s">
        <v>163</v>
      </c>
      <c r="B548" s="2">
        <v>7310078792</v>
      </c>
      <c r="C548" s="3">
        <v>200</v>
      </c>
      <c r="D548" s="4">
        <f>D549</f>
        <v>3000</v>
      </c>
    </row>
    <row r="549" spans="1:4" s="25" customFormat="1" ht="31.05">
      <c r="A549" s="1" t="s">
        <v>168</v>
      </c>
      <c r="B549" s="2">
        <v>7310078792</v>
      </c>
      <c r="C549" s="3">
        <v>240</v>
      </c>
      <c r="D549" s="4">
        <v>3000</v>
      </c>
    </row>
    <row r="550" spans="1:4" s="25" customFormat="1" ht="70.9" customHeight="1">
      <c r="A550" s="5" t="s">
        <v>329</v>
      </c>
      <c r="B550" s="6">
        <v>7310078791</v>
      </c>
      <c r="C550" s="7"/>
      <c r="D550" s="8">
        <f>D551+D553</f>
        <v>1125900</v>
      </c>
    </row>
    <row r="551" spans="1:4" ht="62.05">
      <c r="A551" s="1" t="s">
        <v>198</v>
      </c>
      <c r="B551" s="2">
        <v>7310078791</v>
      </c>
      <c r="C551" s="3">
        <v>100</v>
      </c>
      <c r="D551" s="4">
        <f>D552</f>
        <v>1040000</v>
      </c>
    </row>
    <row r="552" spans="1:4" ht="31.05">
      <c r="A552" s="1" t="s">
        <v>150</v>
      </c>
      <c r="B552" s="2">
        <v>7310078791</v>
      </c>
      <c r="C552" s="3">
        <v>120</v>
      </c>
      <c r="D552" s="4">
        <f>800000+240000</f>
        <v>1040000</v>
      </c>
    </row>
    <row r="553" spans="1:4" ht="31.05">
      <c r="A553" s="1" t="s">
        <v>163</v>
      </c>
      <c r="B553" s="2">
        <v>7310078791</v>
      </c>
      <c r="C553" s="3">
        <v>200</v>
      </c>
      <c r="D553" s="4">
        <f>D554</f>
        <v>85900</v>
      </c>
    </row>
    <row r="554" spans="1:4" ht="31.05">
      <c r="A554" s="1" t="s">
        <v>168</v>
      </c>
      <c r="B554" s="2">
        <v>7310078791</v>
      </c>
      <c r="C554" s="3">
        <v>240</v>
      </c>
      <c r="D554" s="4">
        <v>85900</v>
      </c>
    </row>
    <row r="555" spans="1:4" s="25" customFormat="1" ht="62.05">
      <c r="A555" s="5" t="s">
        <v>199</v>
      </c>
      <c r="B555" s="6" t="s">
        <v>65</v>
      </c>
      <c r="C555" s="7"/>
      <c r="D555" s="8">
        <f>D556</f>
        <v>5000</v>
      </c>
    </row>
    <row r="556" spans="1:4" ht="31.05">
      <c r="A556" s="1" t="s">
        <v>163</v>
      </c>
      <c r="B556" s="2" t="s">
        <v>65</v>
      </c>
      <c r="C556" s="3">
        <v>200</v>
      </c>
      <c r="D556" s="4">
        <f>D557</f>
        <v>5000</v>
      </c>
    </row>
    <row r="557" spans="1:4" ht="31.05">
      <c r="A557" s="1" t="s">
        <v>168</v>
      </c>
      <c r="B557" s="2" t="s">
        <v>65</v>
      </c>
      <c r="C557" s="3">
        <v>240</v>
      </c>
      <c r="D557" s="4">
        <v>5000</v>
      </c>
    </row>
    <row r="558" spans="1:4" s="25" customFormat="1" ht="31.05">
      <c r="A558" s="5" t="s">
        <v>145</v>
      </c>
      <c r="B558" s="6" t="s">
        <v>66</v>
      </c>
      <c r="C558" s="7"/>
      <c r="D558" s="8">
        <f>D559+D561</f>
        <v>281500</v>
      </c>
    </row>
    <row r="559" spans="1:4" ht="62.05">
      <c r="A559" s="1" t="s">
        <v>198</v>
      </c>
      <c r="B559" s="2" t="s">
        <v>66</v>
      </c>
      <c r="C559" s="3">
        <v>100</v>
      </c>
      <c r="D559" s="4">
        <f>D560</f>
        <v>234811.4</v>
      </c>
    </row>
    <row r="560" spans="1:4" ht="31.05">
      <c r="A560" s="1" t="s">
        <v>150</v>
      </c>
      <c r="B560" s="2" t="s">
        <v>66</v>
      </c>
      <c r="C560" s="3" t="s">
        <v>27</v>
      </c>
      <c r="D560" s="4">
        <v>234811.4</v>
      </c>
    </row>
    <row r="561" spans="1:4" ht="31.05">
      <c r="A561" s="1" t="s">
        <v>163</v>
      </c>
      <c r="B561" s="2" t="s">
        <v>66</v>
      </c>
      <c r="C561" s="3">
        <v>200</v>
      </c>
      <c r="D561" s="4">
        <f>D562</f>
        <v>46688.6</v>
      </c>
    </row>
    <row r="562" spans="1:4" ht="31.05">
      <c r="A562" s="1" t="s">
        <v>168</v>
      </c>
      <c r="B562" s="2" t="s">
        <v>66</v>
      </c>
      <c r="C562" s="3">
        <v>240</v>
      </c>
      <c r="D562" s="4">
        <v>46688.6</v>
      </c>
    </row>
    <row r="563" spans="1:4" s="44" customFormat="1" ht="31.05">
      <c r="A563" s="40" t="s">
        <v>157</v>
      </c>
      <c r="B563" s="41" t="s">
        <v>67</v>
      </c>
      <c r="C563" s="42"/>
      <c r="D563" s="43">
        <f>D564+D566+D568+D571</f>
        <v>24574298.06</v>
      </c>
    </row>
    <row r="564" spans="1:4" s="49" customFormat="1" ht="62.05">
      <c r="A564" s="45" t="s">
        <v>198</v>
      </c>
      <c r="B564" s="46" t="s">
        <v>67</v>
      </c>
      <c r="C564" s="47">
        <v>100</v>
      </c>
      <c r="D564" s="48">
        <f>D565</f>
        <v>19525300</v>
      </c>
    </row>
    <row r="565" spans="1:4" s="49" customFormat="1" ht="31.05">
      <c r="A565" s="45" t="s">
        <v>150</v>
      </c>
      <c r="B565" s="46" t="s">
        <v>67</v>
      </c>
      <c r="C565" s="47" t="s">
        <v>27</v>
      </c>
      <c r="D565" s="48">
        <v>19525300</v>
      </c>
    </row>
    <row r="566" spans="1:4" ht="31.05">
      <c r="A566" s="1" t="s">
        <v>163</v>
      </c>
      <c r="B566" s="2" t="s">
        <v>67</v>
      </c>
      <c r="C566" s="3">
        <v>200</v>
      </c>
      <c r="D566" s="4">
        <f>D567</f>
        <v>3153373.4</v>
      </c>
    </row>
    <row r="567" spans="1:4" ht="31.05">
      <c r="A567" s="1" t="s">
        <v>168</v>
      </c>
      <c r="B567" s="2" t="s">
        <v>67</v>
      </c>
      <c r="C567" s="3">
        <v>240</v>
      </c>
      <c r="D567" s="4">
        <v>3153373.4</v>
      </c>
    </row>
    <row r="568" spans="1:4" ht="12.75">
      <c r="A568" s="1" t="s">
        <v>120</v>
      </c>
      <c r="B568" s="2" t="s">
        <v>67</v>
      </c>
      <c r="C568" s="3">
        <v>800</v>
      </c>
      <c r="D568" s="4">
        <f>D569+D570</f>
        <v>1052144.66</v>
      </c>
    </row>
    <row r="569" spans="1:4" ht="12.75">
      <c r="A569" s="1" t="s">
        <v>237</v>
      </c>
      <c r="B569" s="2" t="s">
        <v>67</v>
      </c>
      <c r="C569" s="3">
        <v>830</v>
      </c>
      <c r="D569" s="4">
        <v>200679.81</v>
      </c>
    </row>
    <row r="570" spans="1:4" ht="12.75">
      <c r="A570" s="1" t="s">
        <v>130</v>
      </c>
      <c r="B570" s="2" t="s">
        <v>67</v>
      </c>
      <c r="C570" s="3" t="s">
        <v>100</v>
      </c>
      <c r="D570" s="4">
        <v>851464.85</v>
      </c>
    </row>
    <row r="571" spans="1:4" ht="12.75">
      <c r="A571" s="1" t="s">
        <v>134</v>
      </c>
      <c r="B571" s="2" t="s">
        <v>67</v>
      </c>
      <c r="C571" s="3">
        <v>300</v>
      </c>
      <c r="D571" s="4">
        <f>D572</f>
        <v>843480</v>
      </c>
    </row>
    <row r="572" spans="1:4" ht="31.05">
      <c r="A572" s="1" t="s">
        <v>153</v>
      </c>
      <c r="B572" s="2" t="s">
        <v>67</v>
      </c>
      <c r="C572" s="3">
        <v>320</v>
      </c>
      <c r="D572" s="4">
        <v>843480</v>
      </c>
    </row>
    <row r="573" spans="1:4" ht="31.05">
      <c r="A573" s="5" t="s">
        <v>266</v>
      </c>
      <c r="B573" s="6">
        <v>7310080023</v>
      </c>
      <c r="C573" s="7"/>
      <c r="D573" s="8">
        <f>D574</f>
        <v>785000</v>
      </c>
    </row>
    <row r="574" spans="1:4" ht="31.05">
      <c r="A574" s="1" t="s">
        <v>163</v>
      </c>
      <c r="B574" s="2">
        <v>7310080023</v>
      </c>
      <c r="C574" s="3">
        <v>200</v>
      </c>
      <c r="D574" s="4">
        <f>D575</f>
        <v>785000</v>
      </c>
    </row>
    <row r="575" spans="1:4" ht="31.05">
      <c r="A575" s="1" t="s">
        <v>168</v>
      </c>
      <c r="B575" s="2">
        <v>7310080023</v>
      </c>
      <c r="C575" s="3">
        <v>240</v>
      </c>
      <c r="D575" s="4">
        <v>785000</v>
      </c>
    </row>
    <row r="576" spans="1:4" ht="31.05">
      <c r="A576" s="5" t="s">
        <v>341</v>
      </c>
      <c r="B576" s="6">
        <v>7310080025</v>
      </c>
      <c r="C576" s="7"/>
      <c r="D576" s="8">
        <f>D577</f>
        <v>59886</v>
      </c>
    </row>
    <row r="577" spans="1:4" ht="31.05">
      <c r="A577" s="1" t="s">
        <v>163</v>
      </c>
      <c r="B577" s="2">
        <v>7310080025</v>
      </c>
      <c r="C577" s="3">
        <v>200</v>
      </c>
      <c r="D577" s="4">
        <f>D578</f>
        <v>59886</v>
      </c>
    </row>
    <row r="578" spans="1:4" ht="31.05">
      <c r="A578" s="1" t="s">
        <v>168</v>
      </c>
      <c r="B578" s="2">
        <v>7310080025</v>
      </c>
      <c r="C578" s="3">
        <v>240</v>
      </c>
      <c r="D578" s="4">
        <v>59886</v>
      </c>
    </row>
    <row r="579" spans="1:4" s="25" customFormat="1" ht="46.55">
      <c r="A579" s="5" t="s">
        <v>261</v>
      </c>
      <c r="B579" s="6" t="s">
        <v>68</v>
      </c>
      <c r="C579" s="7"/>
      <c r="D579" s="8">
        <f>D580</f>
        <v>11157900</v>
      </c>
    </row>
    <row r="580" spans="1:4" s="25" customFormat="1" ht="31.05">
      <c r="A580" s="5" t="s">
        <v>157</v>
      </c>
      <c r="B580" s="6" t="s">
        <v>69</v>
      </c>
      <c r="C580" s="7"/>
      <c r="D580" s="8">
        <f>D581+D583+D587+D585</f>
        <v>11157900</v>
      </c>
    </row>
    <row r="581" spans="1:4" ht="62.05">
      <c r="A581" s="1" t="s">
        <v>198</v>
      </c>
      <c r="B581" s="2" t="s">
        <v>69</v>
      </c>
      <c r="C581" s="3">
        <v>100</v>
      </c>
      <c r="D581" s="4">
        <f>D582</f>
        <v>10532900</v>
      </c>
    </row>
    <row r="582" spans="1:4" ht="31.05">
      <c r="A582" s="1" t="s">
        <v>150</v>
      </c>
      <c r="B582" s="2" t="s">
        <v>69</v>
      </c>
      <c r="C582" s="3">
        <v>120</v>
      </c>
      <c r="D582" s="4">
        <f>10665300-132400</f>
        <v>10532900</v>
      </c>
    </row>
    <row r="583" spans="1:4" ht="31.05">
      <c r="A583" s="1" t="s">
        <v>163</v>
      </c>
      <c r="B583" s="2" t="s">
        <v>69</v>
      </c>
      <c r="C583" s="3">
        <v>200</v>
      </c>
      <c r="D583" s="4">
        <f>D584</f>
        <v>615000</v>
      </c>
    </row>
    <row r="584" spans="1:4" ht="31.05">
      <c r="A584" s="1" t="s">
        <v>168</v>
      </c>
      <c r="B584" s="2" t="s">
        <v>69</v>
      </c>
      <c r="C584" s="3">
        <v>240</v>
      </c>
      <c r="D584" s="4">
        <v>615000</v>
      </c>
    </row>
    <row r="585" spans="1:4" ht="12.75" hidden="1">
      <c r="A585" s="1" t="s">
        <v>134</v>
      </c>
      <c r="B585" s="2" t="s">
        <v>69</v>
      </c>
      <c r="C585" s="3">
        <v>300</v>
      </c>
      <c r="D585" s="4"/>
    </row>
    <row r="586" spans="1:4" ht="31.05" hidden="1">
      <c r="A586" s="1" t="s">
        <v>153</v>
      </c>
      <c r="B586" s="2" t="s">
        <v>69</v>
      </c>
      <c r="C586" s="3">
        <v>320</v>
      </c>
      <c r="D586" s="4"/>
    </row>
    <row r="587" spans="1:4" ht="12.75">
      <c r="A587" s="1" t="s">
        <v>120</v>
      </c>
      <c r="B587" s="2" t="s">
        <v>69</v>
      </c>
      <c r="C587" s="3">
        <v>800</v>
      </c>
      <c r="D587" s="4">
        <f>D588</f>
        <v>10000</v>
      </c>
    </row>
    <row r="588" spans="1:4" ht="12.75">
      <c r="A588" s="1" t="s">
        <v>130</v>
      </c>
      <c r="B588" s="2" t="s">
        <v>69</v>
      </c>
      <c r="C588" s="3" t="s">
        <v>100</v>
      </c>
      <c r="D588" s="4">
        <v>10000</v>
      </c>
    </row>
    <row r="589" spans="1:4" ht="31.05">
      <c r="A589" s="5" t="s">
        <v>149</v>
      </c>
      <c r="B589" s="6" t="s">
        <v>70</v>
      </c>
      <c r="C589" s="7"/>
      <c r="D589" s="8">
        <f>D590+D597+D600</f>
        <v>18507447.39</v>
      </c>
    </row>
    <row r="590" spans="1:4" s="25" customFormat="1" ht="31.05">
      <c r="A590" s="5" t="s">
        <v>146</v>
      </c>
      <c r="B590" s="6" t="s">
        <v>71</v>
      </c>
      <c r="C590" s="7"/>
      <c r="D590" s="8">
        <f>SUM(D591+D593+D595)</f>
        <v>15652033.870000001</v>
      </c>
    </row>
    <row r="591" spans="1:4" ht="62.05">
      <c r="A591" s="1" t="s">
        <v>198</v>
      </c>
      <c r="B591" s="2" t="s">
        <v>71</v>
      </c>
      <c r="C591" s="3">
        <v>100</v>
      </c>
      <c r="D591" s="4">
        <f>D592</f>
        <v>10990000</v>
      </c>
    </row>
    <row r="592" spans="1:4" ht="12.75">
      <c r="A592" s="1" t="s">
        <v>135</v>
      </c>
      <c r="B592" s="2" t="s">
        <v>71</v>
      </c>
      <c r="C592" s="3">
        <v>110</v>
      </c>
      <c r="D592" s="4">
        <f>8400000+60000+2530000</f>
        <v>10990000</v>
      </c>
    </row>
    <row r="593" spans="1:4" ht="31.05">
      <c r="A593" s="1" t="s">
        <v>163</v>
      </c>
      <c r="B593" s="2" t="s">
        <v>71</v>
      </c>
      <c r="C593" s="3">
        <v>200</v>
      </c>
      <c r="D593" s="4">
        <f>D594</f>
        <v>3892033.87</v>
      </c>
    </row>
    <row r="594" spans="1:4" ht="31.05">
      <c r="A594" s="1" t="s">
        <v>168</v>
      </c>
      <c r="B594" s="2" t="s">
        <v>71</v>
      </c>
      <c r="C594" s="3">
        <v>240</v>
      </c>
      <c r="D594" s="4">
        <v>3892033.87</v>
      </c>
    </row>
    <row r="595" spans="1:4" ht="12.75">
      <c r="A595" s="1" t="s">
        <v>120</v>
      </c>
      <c r="B595" s="2" t="s">
        <v>71</v>
      </c>
      <c r="C595" s="3">
        <v>800</v>
      </c>
      <c r="D595" s="4">
        <f>D596</f>
        <v>770000</v>
      </c>
    </row>
    <row r="596" spans="1:4" ht="12.75">
      <c r="A596" s="1" t="s">
        <v>130</v>
      </c>
      <c r="B596" s="2" t="s">
        <v>71</v>
      </c>
      <c r="C596" s="3" t="s">
        <v>100</v>
      </c>
      <c r="D596" s="4">
        <v>770000</v>
      </c>
    </row>
    <row r="597" spans="1:4" s="25" customFormat="1" ht="31.05">
      <c r="A597" s="5" t="s">
        <v>173</v>
      </c>
      <c r="B597" s="6">
        <v>7400080103</v>
      </c>
      <c r="C597" s="7"/>
      <c r="D597" s="8">
        <f>D598</f>
        <v>2770413.52</v>
      </c>
    </row>
    <row r="598" spans="1:4" ht="31.05">
      <c r="A598" s="1" t="s">
        <v>163</v>
      </c>
      <c r="B598" s="2">
        <v>7400080103</v>
      </c>
      <c r="C598" s="3">
        <v>200</v>
      </c>
      <c r="D598" s="4">
        <f>D599</f>
        <v>2770413.52</v>
      </c>
    </row>
    <row r="599" spans="1:4" ht="31.05">
      <c r="A599" s="1" t="s">
        <v>168</v>
      </c>
      <c r="B599" s="2">
        <v>7400080103</v>
      </c>
      <c r="C599" s="3">
        <v>240</v>
      </c>
      <c r="D599" s="4">
        <v>2770413.52</v>
      </c>
    </row>
    <row r="600" spans="1:4" s="25" customFormat="1" ht="31.05">
      <c r="A600" s="5" t="s">
        <v>273</v>
      </c>
      <c r="B600" s="6">
        <v>7400080105</v>
      </c>
      <c r="C600" s="7"/>
      <c r="D600" s="8">
        <f>D601</f>
        <v>85000</v>
      </c>
    </row>
    <row r="601" spans="1:4" ht="12.75">
      <c r="A601" s="1" t="s">
        <v>120</v>
      </c>
      <c r="B601" s="2">
        <v>7400080105</v>
      </c>
      <c r="C601" s="3">
        <v>800</v>
      </c>
      <c r="D601" s="4">
        <f>D602</f>
        <v>85000</v>
      </c>
    </row>
    <row r="602" spans="1:4" ht="12.75">
      <c r="A602" s="1" t="s">
        <v>130</v>
      </c>
      <c r="B602" s="2">
        <v>7400080105</v>
      </c>
      <c r="C602" s="3" t="s">
        <v>100</v>
      </c>
      <c r="D602" s="4">
        <v>85000</v>
      </c>
    </row>
    <row r="603" spans="1:4" ht="31.05">
      <c r="A603" s="5" t="s">
        <v>170</v>
      </c>
      <c r="B603" s="6" t="s">
        <v>72</v>
      </c>
      <c r="C603" s="7"/>
      <c r="D603" s="8">
        <f>D604</f>
        <v>1000000</v>
      </c>
    </row>
    <row r="604" spans="1:4" ht="12.75">
      <c r="A604" s="1" t="s">
        <v>140</v>
      </c>
      <c r="B604" s="2" t="s">
        <v>73</v>
      </c>
      <c r="C604" s="3"/>
      <c r="D604" s="4">
        <f>D605+D607+D609+D611</f>
        <v>1000000</v>
      </c>
    </row>
    <row r="605" spans="1:4" ht="12.75">
      <c r="A605" s="1" t="s">
        <v>120</v>
      </c>
      <c r="B605" s="2" t="s">
        <v>73</v>
      </c>
      <c r="C605" s="3">
        <v>800</v>
      </c>
      <c r="D605" s="4">
        <f>D606</f>
        <v>627400</v>
      </c>
    </row>
    <row r="606" spans="1:4" ht="12.75">
      <c r="A606" s="1" t="s">
        <v>117</v>
      </c>
      <c r="B606" s="2" t="s">
        <v>73</v>
      </c>
      <c r="C606" s="3" t="s">
        <v>101</v>
      </c>
      <c r="D606" s="4">
        <v>627400</v>
      </c>
    </row>
    <row r="607" spans="1:4" ht="12.75">
      <c r="A607" s="1" t="s">
        <v>119</v>
      </c>
      <c r="B607" s="2" t="s">
        <v>73</v>
      </c>
      <c r="C607" s="3">
        <v>500</v>
      </c>
      <c r="D607" s="4">
        <f>D608</f>
        <v>257600</v>
      </c>
    </row>
    <row r="608" spans="1:4" ht="12.75">
      <c r="A608" s="1" t="s">
        <v>104</v>
      </c>
      <c r="B608" s="2" t="s">
        <v>73</v>
      </c>
      <c r="C608" s="3">
        <v>520</v>
      </c>
      <c r="D608" s="4">
        <f>40000+5000+100000+77600+25000+10000</f>
        <v>257600</v>
      </c>
    </row>
    <row r="609" spans="1:4" ht="12.75">
      <c r="A609" s="1" t="s">
        <v>134</v>
      </c>
      <c r="B609" s="2" t="s">
        <v>73</v>
      </c>
      <c r="C609" s="3">
        <v>300</v>
      </c>
      <c r="D609" s="4">
        <f>D610</f>
        <v>40000</v>
      </c>
    </row>
    <row r="610" spans="1:4" ht="12.75">
      <c r="A610" s="1" t="s">
        <v>249</v>
      </c>
      <c r="B610" s="2" t="s">
        <v>73</v>
      </c>
      <c r="C610" s="3">
        <v>360</v>
      </c>
      <c r="D610" s="4">
        <v>40000</v>
      </c>
    </row>
    <row r="611" spans="1:4" ht="31.05">
      <c r="A611" s="1" t="s">
        <v>163</v>
      </c>
      <c r="B611" s="2" t="s">
        <v>73</v>
      </c>
      <c r="C611" s="3">
        <v>200</v>
      </c>
      <c r="D611" s="4">
        <f>D612</f>
        <v>75000</v>
      </c>
    </row>
    <row r="612" spans="1:4" ht="31.05">
      <c r="A612" s="1" t="s">
        <v>168</v>
      </c>
      <c r="B612" s="2" t="s">
        <v>73</v>
      </c>
      <c r="C612" s="3">
        <v>240</v>
      </c>
      <c r="D612" s="4">
        <v>75000</v>
      </c>
    </row>
    <row r="613" spans="1:4" ht="12.75">
      <c r="A613" s="5" t="s">
        <v>132</v>
      </c>
      <c r="B613" s="6" t="s">
        <v>74</v>
      </c>
      <c r="C613" s="7"/>
      <c r="D613" s="8">
        <f>D614+D636+D655</f>
        <v>86201758.32</v>
      </c>
    </row>
    <row r="614" spans="1:4" s="25" customFormat="1" ht="31.05">
      <c r="A614" s="5" t="s">
        <v>144</v>
      </c>
      <c r="B614" s="6" t="s">
        <v>75</v>
      </c>
      <c r="C614" s="7"/>
      <c r="D614" s="8">
        <f>D615+D618+D627+D630+D633</f>
        <v>45725201.17</v>
      </c>
    </row>
    <row r="615" spans="1:4" s="25" customFormat="1" ht="12.75">
      <c r="A615" s="5" t="s">
        <v>250</v>
      </c>
      <c r="B615" s="6">
        <v>7610071400</v>
      </c>
      <c r="C615" s="7"/>
      <c r="D615" s="8">
        <f>D616</f>
        <v>893875</v>
      </c>
    </row>
    <row r="616" spans="1:4" ht="31.05">
      <c r="A616" s="1" t="s">
        <v>163</v>
      </c>
      <c r="B616" s="2">
        <v>7610071400</v>
      </c>
      <c r="C616" s="3">
        <v>200</v>
      </c>
      <c r="D616" s="4">
        <f>D617</f>
        <v>893875</v>
      </c>
    </row>
    <row r="617" spans="1:4" ht="31.05">
      <c r="A617" s="1" t="s">
        <v>168</v>
      </c>
      <c r="B617" s="2">
        <v>7610071400</v>
      </c>
      <c r="C617" s="3">
        <v>240</v>
      </c>
      <c r="D617" s="4">
        <v>893875</v>
      </c>
    </row>
    <row r="618" spans="1:4" s="25" customFormat="1" ht="31.05">
      <c r="A618" s="5" t="s">
        <v>146</v>
      </c>
      <c r="B618" s="6">
        <v>7610080100</v>
      </c>
      <c r="C618" s="7"/>
      <c r="D618" s="8">
        <f>D619+D621+D623+D625</f>
        <v>34995126.17</v>
      </c>
    </row>
    <row r="619" spans="1:4" ht="62.05">
      <c r="A619" s="1" t="s">
        <v>198</v>
      </c>
      <c r="B619" s="2">
        <v>7610080100</v>
      </c>
      <c r="C619" s="3">
        <v>100</v>
      </c>
      <c r="D619" s="4">
        <f>D620</f>
        <v>30731250</v>
      </c>
    </row>
    <row r="620" spans="1:4" ht="12.75">
      <c r="A620" s="1" t="s">
        <v>135</v>
      </c>
      <c r="B620" s="2">
        <v>7610080100</v>
      </c>
      <c r="C620" s="3" t="s">
        <v>26</v>
      </c>
      <c r="D620" s="4">
        <f>22793679+1027300+6883691+26580</f>
        <v>30731250</v>
      </c>
    </row>
    <row r="621" spans="1:4" ht="31.05">
      <c r="A621" s="1" t="s">
        <v>163</v>
      </c>
      <c r="B621" s="2">
        <v>7610080100</v>
      </c>
      <c r="C621" s="3">
        <v>200</v>
      </c>
      <c r="D621" s="4">
        <f>D622</f>
        <v>3680896.17</v>
      </c>
    </row>
    <row r="622" spans="1:4" ht="31.05">
      <c r="A622" s="1" t="s">
        <v>168</v>
      </c>
      <c r="B622" s="2">
        <v>7610080100</v>
      </c>
      <c r="C622" s="3">
        <v>240</v>
      </c>
      <c r="D622" s="4">
        <v>3680896.17</v>
      </c>
    </row>
    <row r="623" spans="1:4" ht="12.75">
      <c r="A623" s="1" t="s">
        <v>134</v>
      </c>
      <c r="B623" s="2">
        <v>7610080100</v>
      </c>
      <c r="C623" s="3">
        <v>300</v>
      </c>
      <c r="D623" s="4">
        <f>D624</f>
        <v>356400</v>
      </c>
    </row>
    <row r="624" spans="1:4" ht="31.05">
      <c r="A624" s="1" t="s">
        <v>153</v>
      </c>
      <c r="B624" s="2">
        <v>7610080100</v>
      </c>
      <c r="C624" s="3">
        <v>320</v>
      </c>
      <c r="D624" s="4">
        <v>356400</v>
      </c>
    </row>
    <row r="625" spans="1:4" ht="12.75">
      <c r="A625" s="1" t="s">
        <v>120</v>
      </c>
      <c r="B625" s="2">
        <v>7610080100</v>
      </c>
      <c r="C625" s="3">
        <v>800</v>
      </c>
      <c r="D625" s="4">
        <f>D626</f>
        <v>226580</v>
      </c>
    </row>
    <row r="626" spans="1:4" ht="12.75">
      <c r="A626" s="1" t="s">
        <v>130</v>
      </c>
      <c r="B626" s="2">
        <v>7610080100</v>
      </c>
      <c r="C626" s="3">
        <v>850</v>
      </c>
      <c r="D626" s="4">
        <v>226580</v>
      </c>
    </row>
    <row r="627" spans="1:4" s="25" customFormat="1" ht="31.05">
      <c r="A627" s="5" t="s">
        <v>173</v>
      </c>
      <c r="B627" s="6">
        <v>7610080103</v>
      </c>
      <c r="C627" s="7"/>
      <c r="D627" s="8">
        <f>D628</f>
        <v>9763900</v>
      </c>
    </row>
    <row r="628" spans="1:4" ht="31.05">
      <c r="A628" s="1" t="s">
        <v>163</v>
      </c>
      <c r="B628" s="2">
        <v>7610080103</v>
      </c>
      <c r="C628" s="3">
        <v>200</v>
      </c>
      <c r="D628" s="4">
        <f>D629</f>
        <v>9763900</v>
      </c>
    </row>
    <row r="629" spans="1:4" ht="31.05">
      <c r="A629" s="1" t="s">
        <v>168</v>
      </c>
      <c r="B629" s="2">
        <v>7610080103</v>
      </c>
      <c r="C629" s="3">
        <v>240</v>
      </c>
      <c r="D629" s="4">
        <v>9763900</v>
      </c>
    </row>
    <row r="630" spans="1:4" s="25" customFormat="1" ht="31.05">
      <c r="A630" s="5" t="s">
        <v>273</v>
      </c>
      <c r="B630" s="6">
        <v>7610080105</v>
      </c>
      <c r="C630" s="7"/>
      <c r="D630" s="8">
        <f>D631</f>
        <v>72300</v>
      </c>
    </row>
    <row r="631" spans="1:4" ht="12.75">
      <c r="A631" s="1" t="s">
        <v>120</v>
      </c>
      <c r="B631" s="2">
        <v>7610080105</v>
      </c>
      <c r="C631" s="3">
        <v>800</v>
      </c>
      <c r="D631" s="4">
        <f>D632</f>
        <v>72300</v>
      </c>
    </row>
    <row r="632" spans="1:4" ht="12.75">
      <c r="A632" s="1" t="s">
        <v>130</v>
      </c>
      <c r="B632" s="2">
        <v>7610080105</v>
      </c>
      <c r="C632" s="3">
        <v>850</v>
      </c>
      <c r="D632" s="4">
        <v>72300</v>
      </c>
    </row>
    <row r="633" spans="1:4" s="25" customFormat="1" ht="93.05" hidden="1">
      <c r="A633" s="5" t="s">
        <v>200</v>
      </c>
      <c r="B633" s="6">
        <v>7610078240</v>
      </c>
      <c r="C633" s="7"/>
      <c r="D633" s="8"/>
    </row>
    <row r="634" spans="1:4" ht="62.05" hidden="1">
      <c r="A634" s="1" t="s">
        <v>198</v>
      </c>
      <c r="B634" s="2">
        <v>7610078240</v>
      </c>
      <c r="C634" s="3">
        <v>100</v>
      </c>
      <c r="D634" s="4"/>
    </row>
    <row r="635" spans="1:4" ht="12.75" hidden="1">
      <c r="A635" s="1" t="s">
        <v>135</v>
      </c>
      <c r="B635" s="2">
        <v>7610078240</v>
      </c>
      <c r="C635" s="3" t="s">
        <v>26</v>
      </c>
      <c r="D635" s="4"/>
    </row>
    <row r="636" spans="1:4" s="25" customFormat="1" ht="12.75">
      <c r="A636" s="5" t="s">
        <v>124</v>
      </c>
      <c r="B636" s="6" t="s">
        <v>76</v>
      </c>
      <c r="C636" s="7"/>
      <c r="D636" s="8">
        <f>D637+D640+D649+D652</f>
        <v>10861130</v>
      </c>
    </row>
    <row r="637" spans="1:4" s="25" customFormat="1" ht="93.05" hidden="1">
      <c r="A637" s="5" t="s">
        <v>200</v>
      </c>
      <c r="B637" s="6" t="s">
        <v>77</v>
      </c>
      <c r="C637" s="7"/>
      <c r="D637" s="8"/>
    </row>
    <row r="638" spans="1:4" ht="12.75" hidden="1">
      <c r="A638" s="1" t="s">
        <v>134</v>
      </c>
      <c r="B638" s="2">
        <v>7620078240</v>
      </c>
      <c r="C638" s="3">
        <v>300</v>
      </c>
      <c r="D638" s="4"/>
    </row>
    <row r="639" spans="1:4" ht="31.05" hidden="1">
      <c r="A639" s="1" t="s">
        <v>153</v>
      </c>
      <c r="B639" s="2">
        <v>7620078240</v>
      </c>
      <c r="C639" s="3">
        <v>320</v>
      </c>
      <c r="D639" s="4"/>
    </row>
    <row r="640" spans="1:4" s="25" customFormat="1" ht="31.05">
      <c r="A640" s="5" t="s">
        <v>146</v>
      </c>
      <c r="B640" s="6" t="s">
        <v>78</v>
      </c>
      <c r="C640" s="7"/>
      <c r="D640" s="8">
        <f>D641+D643+D645+D647</f>
        <v>9387930</v>
      </c>
    </row>
    <row r="641" spans="1:4" ht="62.05">
      <c r="A641" s="1" t="s">
        <v>198</v>
      </c>
      <c r="B641" s="2" t="s">
        <v>78</v>
      </c>
      <c r="C641" s="3">
        <v>100</v>
      </c>
      <c r="D641" s="4">
        <f>D642</f>
        <v>8366953.55</v>
      </c>
    </row>
    <row r="642" spans="1:4" ht="12.75">
      <c r="A642" s="1" t="s">
        <v>135</v>
      </c>
      <c r="B642" s="2" t="s">
        <v>78</v>
      </c>
      <c r="C642" s="3" t="s">
        <v>26</v>
      </c>
      <c r="D642" s="4">
        <v>8366953.55</v>
      </c>
    </row>
    <row r="643" spans="1:4" ht="31.05">
      <c r="A643" s="1" t="s">
        <v>163</v>
      </c>
      <c r="B643" s="2" t="s">
        <v>78</v>
      </c>
      <c r="C643" s="3">
        <v>200</v>
      </c>
      <c r="D643" s="4">
        <f>D644</f>
        <v>944730</v>
      </c>
    </row>
    <row r="644" spans="1:4" ht="31.05">
      <c r="A644" s="1" t="s">
        <v>168</v>
      </c>
      <c r="B644" s="2" t="s">
        <v>78</v>
      </c>
      <c r="C644" s="3">
        <v>240</v>
      </c>
      <c r="D644" s="4">
        <f>774730+170000</f>
        <v>944730</v>
      </c>
    </row>
    <row r="645" spans="1:4" ht="12.75">
      <c r="A645" s="1" t="s">
        <v>134</v>
      </c>
      <c r="B645" s="2">
        <v>7620080100</v>
      </c>
      <c r="C645" s="3">
        <v>300</v>
      </c>
      <c r="D645" s="4">
        <f>D646</f>
        <v>39600</v>
      </c>
    </row>
    <row r="646" spans="1:4" ht="31.05">
      <c r="A646" s="1" t="s">
        <v>153</v>
      </c>
      <c r="B646" s="2">
        <v>7620080100</v>
      </c>
      <c r="C646" s="3">
        <v>320</v>
      </c>
      <c r="D646" s="4">
        <f>35170+4430</f>
        <v>39600</v>
      </c>
    </row>
    <row r="647" spans="1:4" ht="12.75">
      <c r="A647" s="1" t="s">
        <v>120</v>
      </c>
      <c r="B647" s="2" t="s">
        <v>78</v>
      </c>
      <c r="C647" s="3">
        <v>800</v>
      </c>
      <c r="D647" s="4">
        <f>D648</f>
        <v>36646.45</v>
      </c>
    </row>
    <row r="648" spans="1:4" ht="12.75">
      <c r="A648" s="1" t="s">
        <v>130</v>
      </c>
      <c r="B648" s="2" t="s">
        <v>78</v>
      </c>
      <c r="C648" s="3">
        <v>850</v>
      </c>
      <c r="D648" s="4">
        <v>36646.45</v>
      </c>
    </row>
    <row r="649" spans="1:4" s="25" customFormat="1" ht="31.05">
      <c r="A649" s="5" t="s">
        <v>173</v>
      </c>
      <c r="B649" s="6">
        <v>7620080103</v>
      </c>
      <c r="C649" s="7"/>
      <c r="D649" s="8">
        <f>D650</f>
        <v>1460000</v>
      </c>
    </row>
    <row r="650" spans="1:4" ht="31.05">
      <c r="A650" s="1" t="s">
        <v>163</v>
      </c>
      <c r="B650" s="2">
        <v>7620080103</v>
      </c>
      <c r="C650" s="3">
        <v>200</v>
      </c>
      <c r="D650" s="4">
        <f>D651</f>
        <v>1460000</v>
      </c>
    </row>
    <row r="651" spans="1:4" ht="31.05">
      <c r="A651" s="1" t="s">
        <v>168</v>
      </c>
      <c r="B651" s="2">
        <v>7620080103</v>
      </c>
      <c r="C651" s="3">
        <v>240</v>
      </c>
      <c r="D651" s="4">
        <v>1460000</v>
      </c>
    </row>
    <row r="652" spans="1:4" s="25" customFormat="1" ht="31.05">
      <c r="A652" s="5" t="s">
        <v>273</v>
      </c>
      <c r="B652" s="6">
        <v>7620080105</v>
      </c>
      <c r="C652" s="7"/>
      <c r="D652" s="8">
        <f>D653</f>
        <v>13200</v>
      </c>
    </row>
    <row r="653" spans="1:4" ht="12.75">
      <c r="A653" s="1" t="s">
        <v>120</v>
      </c>
      <c r="B653" s="2">
        <v>7620080105</v>
      </c>
      <c r="C653" s="3">
        <v>800</v>
      </c>
      <c r="D653" s="4">
        <f>D654</f>
        <v>13200</v>
      </c>
    </row>
    <row r="654" spans="1:4" ht="12.75">
      <c r="A654" s="1" t="s">
        <v>130</v>
      </c>
      <c r="B654" s="2">
        <v>7620080105</v>
      </c>
      <c r="C654" s="3">
        <v>850</v>
      </c>
      <c r="D654" s="4">
        <v>13200</v>
      </c>
    </row>
    <row r="655" spans="1:4" s="25" customFormat="1" ht="12.75">
      <c r="A655" s="5" t="s">
        <v>127</v>
      </c>
      <c r="B655" s="6" t="s">
        <v>79</v>
      </c>
      <c r="C655" s="7"/>
      <c r="D655" s="8">
        <f>D659+D662+D671+D674+D656</f>
        <v>29615427.15</v>
      </c>
    </row>
    <row r="656" spans="1:4" s="25" customFormat="1" ht="12.75" hidden="1">
      <c r="A656" s="5" t="s">
        <v>250</v>
      </c>
      <c r="B656" s="6">
        <v>7630071400</v>
      </c>
      <c r="C656" s="7"/>
      <c r="D656" s="8"/>
    </row>
    <row r="657" spans="1:4" ht="31.05" hidden="1">
      <c r="A657" s="1" t="s">
        <v>163</v>
      </c>
      <c r="B657" s="2">
        <v>7630071400</v>
      </c>
      <c r="C657" s="3">
        <v>200</v>
      </c>
      <c r="D657" s="4"/>
    </row>
    <row r="658" spans="1:4" ht="31.05" hidden="1">
      <c r="A658" s="1" t="s">
        <v>168</v>
      </c>
      <c r="B658" s="2">
        <v>7630071400</v>
      </c>
      <c r="C658" s="3">
        <v>240</v>
      </c>
      <c r="D658" s="4"/>
    </row>
    <row r="659" spans="1:4" s="25" customFormat="1" ht="93.05" hidden="1">
      <c r="A659" s="5" t="s">
        <v>200</v>
      </c>
      <c r="B659" s="6" t="s">
        <v>80</v>
      </c>
      <c r="C659" s="7"/>
      <c r="D659" s="8"/>
    </row>
    <row r="660" spans="1:4" ht="62.05" hidden="1">
      <c r="A660" s="1" t="s">
        <v>198</v>
      </c>
      <c r="B660" s="2" t="s">
        <v>80</v>
      </c>
      <c r="C660" s="3">
        <v>100</v>
      </c>
      <c r="D660" s="4"/>
    </row>
    <row r="661" spans="1:4" ht="12.75" hidden="1">
      <c r="A661" s="1" t="s">
        <v>135</v>
      </c>
      <c r="B661" s="2" t="s">
        <v>80</v>
      </c>
      <c r="C661" s="3" t="s">
        <v>26</v>
      </c>
      <c r="D661" s="4"/>
    </row>
    <row r="662" spans="1:4" s="25" customFormat="1" ht="31.05">
      <c r="A662" s="5" t="s">
        <v>146</v>
      </c>
      <c r="B662" s="6" t="s">
        <v>81</v>
      </c>
      <c r="C662" s="7"/>
      <c r="D662" s="8">
        <f>D663+D665+D667+D669</f>
        <v>27453327.15</v>
      </c>
    </row>
    <row r="663" spans="1:4" ht="62.05">
      <c r="A663" s="1" t="s">
        <v>198</v>
      </c>
      <c r="B663" s="2" t="s">
        <v>81</v>
      </c>
      <c r="C663" s="3">
        <v>100</v>
      </c>
      <c r="D663" s="4">
        <f>D664</f>
        <v>26682800</v>
      </c>
    </row>
    <row r="664" spans="1:4" ht="12.75">
      <c r="A664" s="1" t="s">
        <v>135</v>
      </c>
      <c r="B664" s="2" t="s">
        <v>81</v>
      </c>
      <c r="C664" s="3" t="s">
        <v>26</v>
      </c>
      <c r="D664" s="4">
        <f>19835363+833010+5990237+24190</f>
        <v>26682800</v>
      </c>
    </row>
    <row r="665" spans="1:4" ht="31.05">
      <c r="A665" s="1" t="s">
        <v>163</v>
      </c>
      <c r="B665" s="2" t="s">
        <v>81</v>
      </c>
      <c r="C665" s="3">
        <v>200</v>
      </c>
      <c r="D665" s="4">
        <f>D666</f>
        <v>426927.15</v>
      </c>
    </row>
    <row r="666" spans="1:4" ht="31.05">
      <c r="A666" s="1" t="s">
        <v>168</v>
      </c>
      <c r="B666" s="2" t="s">
        <v>81</v>
      </c>
      <c r="C666" s="3">
        <v>240</v>
      </c>
      <c r="D666" s="4">
        <v>426927.15</v>
      </c>
    </row>
    <row r="667" spans="1:4" ht="12.75">
      <c r="A667" s="1" t="s">
        <v>134</v>
      </c>
      <c r="B667" s="2">
        <v>7630080100</v>
      </c>
      <c r="C667" s="3">
        <v>300</v>
      </c>
      <c r="D667" s="4">
        <f>D668</f>
        <v>303600</v>
      </c>
    </row>
    <row r="668" spans="1:4" ht="31.05">
      <c r="A668" s="1" t="s">
        <v>153</v>
      </c>
      <c r="B668" s="2">
        <v>7630080100</v>
      </c>
      <c r="C668" s="3">
        <v>320</v>
      </c>
      <c r="D668" s="4">
        <v>303600</v>
      </c>
    </row>
    <row r="669" spans="1:4" ht="12.75">
      <c r="A669" s="1" t="s">
        <v>120</v>
      </c>
      <c r="B669" s="2" t="s">
        <v>81</v>
      </c>
      <c r="C669" s="3">
        <v>800</v>
      </c>
      <c r="D669" s="4">
        <f>D670</f>
        <v>40000</v>
      </c>
    </row>
    <row r="670" spans="1:4" ht="12.75">
      <c r="A670" s="1" t="s">
        <v>130</v>
      </c>
      <c r="B670" s="2" t="s">
        <v>81</v>
      </c>
      <c r="C670" s="3">
        <v>850</v>
      </c>
      <c r="D670" s="4">
        <v>40000</v>
      </c>
    </row>
    <row r="671" spans="1:4" s="25" customFormat="1" ht="31.05">
      <c r="A671" s="5" t="s">
        <v>173</v>
      </c>
      <c r="B671" s="6">
        <v>7630080103</v>
      </c>
      <c r="C671" s="7"/>
      <c r="D671" s="8">
        <f>D672</f>
        <v>2149100</v>
      </c>
    </row>
    <row r="672" spans="1:4" ht="31.05">
      <c r="A672" s="1" t="s">
        <v>163</v>
      </c>
      <c r="B672" s="2">
        <v>7630080103</v>
      </c>
      <c r="C672" s="3">
        <v>200</v>
      </c>
      <c r="D672" s="4">
        <f>D673</f>
        <v>2149100</v>
      </c>
    </row>
    <row r="673" spans="1:4" ht="31.05">
      <c r="A673" s="1" t="s">
        <v>168</v>
      </c>
      <c r="B673" s="2">
        <v>7630080103</v>
      </c>
      <c r="C673" s="3">
        <v>240</v>
      </c>
      <c r="D673" s="4">
        <v>2149100</v>
      </c>
    </row>
    <row r="674" spans="1:4" s="25" customFormat="1" ht="31.05">
      <c r="A674" s="5" t="s">
        <v>273</v>
      </c>
      <c r="B674" s="6">
        <v>7630080105</v>
      </c>
      <c r="C674" s="7"/>
      <c r="D674" s="8">
        <f>D675</f>
        <v>13000</v>
      </c>
    </row>
    <row r="675" spans="1:4" ht="12.75">
      <c r="A675" s="1" t="s">
        <v>120</v>
      </c>
      <c r="B675" s="2">
        <v>7630080105</v>
      </c>
      <c r="C675" s="3">
        <v>800</v>
      </c>
      <c r="D675" s="4">
        <f>D676</f>
        <v>13000</v>
      </c>
    </row>
    <row r="676" spans="1:4" ht="12.75">
      <c r="A676" s="1" t="s">
        <v>130</v>
      </c>
      <c r="B676" s="2">
        <v>7630080105</v>
      </c>
      <c r="C676" s="3">
        <v>850</v>
      </c>
      <c r="D676" s="4">
        <v>13000</v>
      </c>
    </row>
    <row r="677" spans="1:4" ht="31.05">
      <c r="A677" s="5" t="s">
        <v>143</v>
      </c>
      <c r="B677" s="6" t="s">
        <v>82</v>
      </c>
      <c r="C677" s="7"/>
      <c r="D677" s="8">
        <f>D678+D689+D692+D695+D704+D710+D713+D722+D725+D701+D698+D681+D716+D719</f>
        <v>12482829.84</v>
      </c>
    </row>
    <row r="678" spans="1:4" s="25" customFormat="1" ht="46.55">
      <c r="A678" s="5" t="s">
        <v>267</v>
      </c>
      <c r="B678" s="6">
        <v>7700051200</v>
      </c>
      <c r="C678" s="7"/>
      <c r="D678" s="8">
        <f>D679</f>
        <v>6900</v>
      </c>
    </row>
    <row r="679" spans="1:4" ht="31.05">
      <c r="A679" s="1" t="s">
        <v>163</v>
      </c>
      <c r="B679" s="2">
        <v>7700051200</v>
      </c>
      <c r="C679" s="3">
        <v>200</v>
      </c>
      <c r="D679" s="4">
        <f>D680</f>
        <v>6900</v>
      </c>
    </row>
    <row r="680" spans="1:4" ht="31.05">
      <c r="A680" s="1" t="s">
        <v>168</v>
      </c>
      <c r="B680" s="2">
        <v>7700051200</v>
      </c>
      <c r="C680" s="3">
        <v>240</v>
      </c>
      <c r="D680" s="4">
        <v>6900</v>
      </c>
    </row>
    <row r="681" spans="1:4" s="25" customFormat="1" ht="12.75">
      <c r="A681" s="5" t="s">
        <v>250</v>
      </c>
      <c r="B681" s="6">
        <v>7700071400</v>
      </c>
      <c r="C681" s="7"/>
      <c r="D681" s="8">
        <f>D682</f>
        <v>70000</v>
      </c>
    </row>
    <row r="682" spans="1:4" ht="31.05">
      <c r="A682" s="1" t="s">
        <v>163</v>
      </c>
      <c r="B682" s="2">
        <v>7700071400</v>
      </c>
      <c r="C682" s="3">
        <v>200</v>
      </c>
      <c r="D682" s="4">
        <f>D683</f>
        <v>70000</v>
      </c>
    </row>
    <row r="683" spans="1:4" ht="31.05">
      <c r="A683" s="1" t="s">
        <v>168</v>
      </c>
      <c r="B683" s="2">
        <v>7700071400</v>
      </c>
      <c r="C683" s="3">
        <v>240</v>
      </c>
      <c r="D683" s="4">
        <v>70000</v>
      </c>
    </row>
    <row r="684" spans="1:4" ht="31.05" hidden="1">
      <c r="A684" s="1" t="s">
        <v>172</v>
      </c>
      <c r="B684" s="2">
        <v>7700071400</v>
      </c>
      <c r="C684" s="3">
        <v>600</v>
      </c>
      <c r="D684" s="4"/>
    </row>
    <row r="685" spans="1:4" ht="12.75" hidden="1">
      <c r="A685" s="1" t="s">
        <v>123</v>
      </c>
      <c r="B685" s="2">
        <v>7700071400</v>
      </c>
      <c r="C685" s="3">
        <v>610</v>
      </c>
      <c r="D685" s="4"/>
    </row>
    <row r="686" spans="1:4" ht="46.55" hidden="1">
      <c r="A686" s="5" t="s">
        <v>264</v>
      </c>
      <c r="B686" s="6">
        <v>7700080350</v>
      </c>
      <c r="C686" s="7"/>
      <c r="D686" s="8">
        <f>D687</f>
        <v>0</v>
      </c>
    </row>
    <row r="687" spans="1:4" ht="12.75" hidden="1">
      <c r="A687" s="1" t="s">
        <v>265</v>
      </c>
      <c r="B687" s="2">
        <v>7700080350</v>
      </c>
      <c r="C687" s="3">
        <v>800</v>
      </c>
      <c r="D687" s="4">
        <f>D688</f>
        <v>0</v>
      </c>
    </row>
    <row r="688" spans="1:4" ht="12.75" hidden="1">
      <c r="A688" s="1" t="s">
        <v>117</v>
      </c>
      <c r="B688" s="2">
        <v>7700080350</v>
      </c>
      <c r="C688" s="3">
        <v>870</v>
      </c>
      <c r="D688" s="4">
        <v>0</v>
      </c>
    </row>
    <row r="689" spans="1:4" s="25" customFormat="1" ht="31.05">
      <c r="A689" s="31" t="s">
        <v>248</v>
      </c>
      <c r="B689" s="6">
        <v>7700080900</v>
      </c>
      <c r="C689" s="7"/>
      <c r="D689" s="8">
        <f>D690</f>
        <v>1406640</v>
      </c>
    </row>
    <row r="690" spans="1:4" ht="12.75">
      <c r="A690" s="1" t="s">
        <v>120</v>
      </c>
      <c r="B690" s="2">
        <v>7700080900</v>
      </c>
      <c r="C690" s="3">
        <v>800</v>
      </c>
      <c r="D690" s="4">
        <f>D691</f>
        <v>1406640</v>
      </c>
    </row>
    <row r="691" spans="1:4" ht="12.75">
      <c r="A691" s="30" t="s">
        <v>237</v>
      </c>
      <c r="B691" s="2">
        <v>7700080900</v>
      </c>
      <c r="C691" s="3">
        <v>830</v>
      </c>
      <c r="D691" s="4">
        <v>1406640</v>
      </c>
    </row>
    <row r="692" spans="1:4" s="25" customFormat="1" ht="31.05">
      <c r="A692" s="31" t="s">
        <v>255</v>
      </c>
      <c r="B692" s="6" t="s">
        <v>256</v>
      </c>
      <c r="C692" s="7"/>
      <c r="D692" s="8">
        <f>D693</f>
        <v>1203920</v>
      </c>
    </row>
    <row r="693" spans="1:4" ht="12.75">
      <c r="A693" s="30" t="s">
        <v>120</v>
      </c>
      <c r="B693" s="2" t="s">
        <v>256</v>
      </c>
      <c r="C693" s="3" t="s">
        <v>99</v>
      </c>
      <c r="D693" s="4">
        <f>D694</f>
        <v>1203920</v>
      </c>
    </row>
    <row r="694" spans="1:4" ht="12.75">
      <c r="A694" s="30" t="s">
        <v>237</v>
      </c>
      <c r="B694" s="2" t="s">
        <v>256</v>
      </c>
      <c r="C694" s="3">
        <v>830</v>
      </c>
      <c r="D694" s="4">
        <v>1203920</v>
      </c>
    </row>
    <row r="695" spans="1:4" s="25" customFormat="1" ht="46.55" hidden="1">
      <c r="A695" s="31" t="s">
        <v>326</v>
      </c>
      <c r="B695" s="6">
        <v>7700080920</v>
      </c>
      <c r="C695" s="7"/>
      <c r="D695" s="8"/>
    </row>
    <row r="696" spans="1:4" ht="12.75" hidden="1">
      <c r="A696" s="30" t="s">
        <v>120</v>
      </c>
      <c r="B696" s="2">
        <v>7700080920</v>
      </c>
      <c r="C696" s="3" t="s">
        <v>99</v>
      </c>
      <c r="D696" s="4"/>
    </row>
    <row r="697" spans="1:4" ht="12.75" hidden="1">
      <c r="A697" s="30" t="s">
        <v>237</v>
      </c>
      <c r="B697" s="2">
        <v>7700080920</v>
      </c>
      <c r="C697" s="3">
        <v>830</v>
      </c>
      <c r="D697" s="4"/>
    </row>
    <row r="698" spans="1:4" s="25" customFormat="1" ht="12.75" hidden="1">
      <c r="A698" s="5" t="s">
        <v>215</v>
      </c>
      <c r="B698" s="6">
        <v>7700084210</v>
      </c>
      <c r="C698" s="7"/>
      <c r="D698" s="8"/>
    </row>
    <row r="699" spans="1:4" s="25" customFormat="1" ht="31.05" hidden="1">
      <c r="A699" s="1" t="s">
        <v>163</v>
      </c>
      <c r="B699" s="2">
        <v>7700084210</v>
      </c>
      <c r="C699" s="3">
        <v>200</v>
      </c>
      <c r="D699" s="4"/>
    </row>
    <row r="700" spans="1:4" s="25" customFormat="1" ht="31.05" hidden="1">
      <c r="A700" s="1" t="s">
        <v>168</v>
      </c>
      <c r="B700" s="2">
        <v>7700084210</v>
      </c>
      <c r="C700" s="3">
        <v>240</v>
      </c>
      <c r="D700" s="4"/>
    </row>
    <row r="701" spans="1:4" s="44" customFormat="1" ht="31.05" hidden="1">
      <c r="A701" s="40" t="s">
        <v>157</v>
      </c>
      <c r="B701" s="41">
        <v>7700080020</v>
      </c>
      <c r="C701" s="42"/>
      <c r="D701" s="43"/>
    </row>
    <row r="702" spans="1:4" s="49" customFormat="1" ht="62.05" hidden="1">
      <c r="A702" s="45" t="s">
        <v>198</v>
      </c>
      <c r="B702" s="46">
        <v>7700080020</v>
      </c>
      <c r="C702" s="47">
        <v>100</v>
      </c>
      <c r="D702" s="48"/>
    </row>
    <row r="703" spans="1:4" s="49" customFormat="1" ht="31.05" hidden="1">
      <c r="A703" s="45" t="s">
        <v>150</v>
      </c>
      <c r="B703" s="46">
        <v>7700080020</v>
      </c>
      <c r="C703" s="47" t="s">
        <v>27</v>
      </c>
      <c r="D703" s="48"/>
    </row>
    <row r="704" spans="1:4" s="25" customFormat="1" ht="46.55">
      <c r="A704" s="5" t="s">
        <v>336</v>
      </c>
      <c r="B704" s="6" t="s">
        <v>83</v>
      </c>
      <c r="C704" s="7"/>
      <c r="D704" s="8">
        <f>D705</f>
        <v>2234400</v>
      </c>
    </row>
    <row r="705" spans="1:4" ht="12.75">
      <c r="A705" s="1" t="s">
        <v>134</v>
      </c>
      <c r="B705" s="2" t="s">
        <v>83</v>
      </c>
      <c r="C705" s="3">
        <v>300</v>
      </c>
      <c r="D705" s="4">
        <f>D706</f>
        <v>2234400</v>
      </c>
    </row>
    <row r="706" spans="1:4" ht="31.05">
      <c r="A706" s="1" t="s">
        <v>153</v>
      </c>
      <c r="B706" s="2" t="s">
        <v>83</v>
      </c>
      <c r="C706" s="3">
        <v>320</v>
      </c>
      <c r="D706" s="4">
        <v>2234400</v>
      </c>
    </row>
    <row r="707" spans="1:4" ht="12.75" hidden="1">
      <c r="A707" s="1"/>
      <c r="B707" s="2"/>
      <c r="C707" s="3"/>
      <c r="D707" s="4"/>
    </row>
    <row r="708" spans="1:4" ht="12.75" hidden="1">
      <c r="A708" s="1"/>
      <c r="B708" s="2"/>
      <c r="C708" s="3"/>
      <c r="D708" s="4"/>
    </row>
    <row r="709" spans="1:4" ht="12.75" hidden="1">
      <c r="A709" s="1"/>
      <c r="B709" s="2"/>
      <c r="C709" s="3"/>
      <c r="D709" s="4"/>
    </row>
    <row r="710" spans="1:4" ht="46.55">
      <c r="A710" s="5" t="s">
        <v>263</v>
      </c>
      <c r="B710" s="6">
        <v>7700086300</v>
      </c>
      <c r="C710" s="7"/>
      <c r="D710" s="8">
        <f>D711</f>
        <v>50000</v>
      </c>
    </row>
    <row r="711" spans="1:4" ht="12.75">
      <c r="A711" s="1" t="s">
        <v>134</v>
      </c>
      <c r="B711" s="2">
        <v>7700086300</v>
      </c>
      <c r="C711" s="3">
        <v>300</v>
      </c>
      <c r="D711" s="4">
        <f>D712</f>
        <v>50000</v>
      </c>
    </row>
    <row r="712" spans="1:4" ht="12.75">
      <c r="A712" s="1" t="s">
        <v>249</v>
      </c>
      <c r="B712" s="2">
        <v>7700086300</v>
      </c>
      <c r="C712" s="3">
        <v>360</v>
      </c>
      <c r="D712" s="4">
        <v>50000</v>
      </c>
    </row>
    <row r="713" spans="1:4" s="25" customFormat="1" ht="31.05">
      <c r="A713" s="5" t="s">
        <v>272</v>
      </c>
      <c r="B713" s="6">
        <v>7700086310</v>
      </c>
      <c r="C713" s="7"/>
      <c r="D713" s="8">
        <f>D714</f>
        <v>50000</v>
      </c>
    </row>
    <row r="714" spans="1:4" ht="12.75">
      <c r="A714" s="1" t="s">
        <v>134</v>
      </c>
      <c r="B714" s="2">
        <v>7700086310</v>
      </c>
      <c r="C714" s="3">
        <v>300</v>
      </c>
      <c r="D714" s="4">
        <f>D715</f>
        <v>50000</v>
      </c>
    </row>
    <row r="715" spans="1:4" ht="12.75">
      <c r="A715" s="1" t="s">
        <v>249</v>
      </c>
      <c r="B715" s="2">
        <v>7700086310</v>
      </c>
      <c r="C715" s="3">
        <v>360</v>
      </c>
      <c r="D715" s="4">
        <v>50000</v>
      </c>
    </row>
    <row r="716" spans="1:4" s="25" customFormat="1" ht="31.05">
      <c r="A716" s="31" t="s">
        <v>390</v>
      </c>
      <c r="B716" s="6">
        <v>7700080930</v>
      </c>
      <c r="C716" s="7"/>
      <c r="D716" s="8">
        <f>D717</f>
        <v>43579.84</v>
      </c>
    </row>
    <row r="717" spans="1:4" ht="12.75">
      <c r="A717" s="1" t="s">
        <v>120</v>
      </c>
      <c r="B717" s="2">
        <v>7700080930</v>
      </c>
      <c r="C717" s="3">
        <v>800</v>
      </c>
      <c r="D717" s="4">
        <f>D718</f>
        <v>43579.84</v>
      </c>
    </row>
    <row r="718" spans="1:4" ht="12.75">
      <c r="A718" s="1" t="s">
        <v>130</v>
      </c>
      <c r="B718" s="2">
        <v>7700080930</v>
      </c>
      <c r="C718" s="3">
        <v>850</v>
      </c>
      <c r="D718" s="4">
        <f>18553.83+25026.01</f>
        <v>43579.84</v>
      </c>
    </row>
    <row r="719" spans="1:4" s="25" customFormat="1" ht="31.05">
      <c r="A719" s="31" t="s">
        <v>391</v>
      </c>
      <c r="B719" s="6">
        <v>7700080310</v>
      </c>
      <c r="C719" s="7"/>
      <c r="D719" s="8">
        <f>D720</f>
        <v>300000</v>
      </c>
    </row>
    <row r="720" spans="1:4" ht="12.75">
      <c r="A720" s="1" t="s">
        <v>120</v>
      </c>
      <c r="B720" s="2">
        <v>7700080310</v>
      </c>
      <c r="C720" s="3">
        <v>800</v>
      </c>
      <c r="D720" s="4">
        <f>D721</f>
        <v>300000</v>
      </c>
    </row>
    <row r="721" spans="1:4" ht="46.55">
      <c r="A721" s="30" t="s">
        <v>192</v>
      </c>
      <c r="B721" s="2">
        <v>7700080310</v>
      </c>
      <c r="C721" s="3">
        <v>810</v>
      </c>
      <c r="D721" s="4">
        <v>300000</v>
      </c>
    </row>
    <row r="722" spans="1:4" ht="62.05">
      <c r="A722" s="5" t="s">
        <v>271</v>
      </c>
      <c r="B722" s="6">
        <v>7700078770</v>
      </c>
      <c r="C722" s="7"/>
      <c r="D722" s="8">
        <f>D723</f>
        <v>4881090</v>
      </c>
    </row>
    <row r="723" spans="1:4" ht="31.05">
      <c r="A723" s="1" t="s">
        <v>154</v>
      </c>
      <c r="B723" s="2">
        <v>7700078770</v>
      </c>
      <c r="C723" s="3">
        <v>400</v>
      </c>
      <c r="D723" s="4">
        <f>D724</f>
        <v>4881090</v>
      </c>
    </row>
    <row r="724" spans="1:4" ht="12.75">
      <c r="A724" s="1" t="s">
        <v>118</v>
      </c>
      <c r="B724" s="2">
        <v>7700078770</v>
      </c>
      <c r="C724" s="3">
        <v>410</v>
      </c>
      <c r="D724" s="4">
        <v>4881090</v>
      </c>
    </row>
    <row r="725" spans="1:4" ht="46.55">
      <c r="A725" s="5" t="s">
        <v>238</v>
      </c>
      <c r="B725" s="6" t="s">
        <v>84</v>
      </c>
      <c r="C725" s="7"/>
      <c r="D725" s="8">
        <f>D726</f>
        <v>2236300</v>
      </c>
    </row>
    <row r="726" spans="1:4" s="25" customFormat="1" ht="31.05">
      <c r="A726" s="1" t="s">
        <v>154</v>
      </c>
      <c r="B726" s="2" t="s">
        <v>84</v>
      </c>
      <c r="C726" s="3">
        <v>400</v>
      </c>
      <c r="D726" s="4">
        <f>D727</f>
        <v>2236300</v>
      </c>
    </row>
    <row r="727" spans="1:4" s="25" customFormat="1" ht="12.75">
      <c r="A727" s="1" t="s">
        <v>118</v>
      </c>
      <c r="B727" s="2" t="s">
        <v>84</v>
      </c>
      <c r="C727" s="3">
        <v>410</v>
      </c>
      <c r="D727" s="4">
        <v>2236300</v>
      </c>
    </row>
    <row r="728" spans="1:4" ht="31.05">
      <c r="A728" s="5" t="s">
        <v>142</v>
      </c>
      <c r="B728" s="6" t="s">
        <v>85</v>
      </c>
      <c r="C728" s="7"/>
      <c r="D728" s="8">
        <f>D729+D733+D740+D747</f>
        <v>26080095.009999998</v>
      </c>
    </row>
    <row r="729" spans="1:4" ht="12.75">
      <c r="A729" s="5" t="s">
        <v>102</v>
      </c>
      <c r="B729" s="6" t="s">
        <v>86</v>
      </c>
      <c r="C729" s="7"/>
      <c r="D729" s="8">
        <f>D730</f>
        <v>3807500</v>
      </c>
    </row>
    <row r="730" spans="1:4" s="25" customFormat="1" ht="12.75">
      <c r="A730" s="5" t="s">
        <v>133</v>
      </c>
      <c r="B730" s="6" t="s">
        <v>87</v>
      </c>
      <c r="C730" s="7"/>
      <c r="D730" s="8">
        <f>D731</f>
        <v>3807500</v>
      </c>
    </row>
    <row r="731" spans="1:4" s="25" customFormat="1" ht="12.75">
      <c r="A731" s="1" t="s">
        <v>119</v>
      </c>
      <c r="B731" s="2" t="s">
        <v>87</v>
      </c>
      <c r="C731" s="3">
        <v>500</v>
      </c>
      <c r="D731" s="4">
        <f>D732</f>
        <v>3807500</v>
      </c>
    </row>
    <row r="732" spans="1:4" ht="12.75">
      <c r="A732" s="1" t="s">
        <v>102</v>
      </c>
      <c r="B732" s="2" t="s">
        <v>87</v>
      </c>
      <c r="C732" s="3">
        <v>510</v>
      </c>
      <c r="D732" s="4">
        <v>3807500</v>
      </c>
    </row>
    <row r="733" spans="1:4" ht="12.75">
      <c r="A733" s="5" t="s">
        <v>104</v>
      </c>
      <c r="B733" s="6">
        <v>7820000000</v>
      </c>
      <c r="C733" s="7"/>
      <c r="D733" s="8">
        <f>D734+D737</f>
        <v>12794200</v>
      </c>
    </row>
    <row r="734" spans="1:4" ht="12.75">
      <c r="A734" s="5" t="s">
        <v>131</v>
      </c>
      <c r="B734" s="6" t="s">
        <v>88</v>
      </c>
      <c r="C734" s="7"/>
      <c r="D734" s="8">
        <f>D735</f>
        <v>12153200</v>
      </c>
    </row>
    <row r="735" spans="1:4" ht="12.75">
      <c r="A735" s="1" t="s">
        <v>119</v>
      </c>
      <c r="B735" s="2" t="s">
        <v>88</v>
      </c>
      <c r="C735" s="3">
        <v>500</v>
      </c>
      <c r="D735" s="4">
        <f>D736</f>
        <v>12153200</v>
      </c>
    </row>
    <row r="736" spans="1:4" ht="12.75">
      <c r="A736" s="1" t="s">
        <v>104</v>
      </c>
      <c r="B736" s="2" t="s">
        <v>88</v>
      </c>
      <c r="C736" s="3">
        <v>520</v>
      </c>
      <c r="D736" s="4">
        <v>12153200</v>
      </c>
    </row>
    <row r="737" spans="1:4" ht="46.15" customHeight="1">
      <c r="A737" s="5" t="s">
        <v>373</v>
      </c>
      <c r="B737" s="6">
        <v>7820088130</v>
      </c>
      <c r="C737" s="7"/>
      <c r="D737" s="8">
        <f>D738</f>
        <v>641000</v>
      </c>
    </row>
    <row r="738" spans="1:4" ht="12.75">
      <c r="A738" s="1" t="s">
        <v>119</v>
      </c>
      <c r="B738" s="2">
        <v>7820088130</v>
      </c>
      <c r="C738" s="3">
        <v>500</v>
      </c>
      <c r="D738" s="4">
        <f>D739</f>
        <v>641000</v>
      </c>
    </row>
    <row r="739" spans="1:4" ht="12.75">
      <c r="A739" s="1" t="s">
        <v>104</v>
      </c>
      <c r="B739" s="2">
        <v>7820088130</v>
      </c>
      <c r="C739" s="3">
        <v>520</v>
      </c>
      <c r="D739" s="4">
        <v>641000</v>
      </c>
    </row>
    <row r="740" spans="1:4" ht="12.75">
      <c r="A740" s="5" t="s">
        <v>106</v>
      </c>
      <c r="B740" s="6">
        <v>7830000000</v>
      </c>
      <c r="C740" s="7"/>
      <c r="D740" s="8">
        <f>D741+D744</f>
        <v>2898100</v>
      </c>
    </row>
    <row r="741" spans="1:4" s="25" customFormat="1" ht="31.05">
      <c r="A741" s="5" t="s">
        <v>174</v>
      </c>
      <c r="B741" s="6" t="s">
        <v>89</v>
      </c>
      <c r="C741" s="7"/>
      <c r="D741" s="8">
        <f>D742</f>
        <v>2085600</v>
      </c>
    </row>
    <row r="742" spans="1:4" ht="12.75">
      <c r="A742" s="1" t="s">
        <v>119</v>
      </c>
      <c r="B742" s="2" t="s">
        <v>89</v>
      </c>
      <c r="C742" s="3">
        <v>500</v>
      </c>
      <c r="D742" s="4">
        <f>D743</f>
        <v>2085600</v>
      </c>
    </row>
    <row r="743" spans="1:4" ht="12.75">
      <c r="A743" s="1" t="s">
        <v>106</v>
      </c>
      <c r="B743" s="2" t="s">
        <v>89</v>
      </c>
      <c r="C743" s="3" t="s">
        <v>53</v>
      </c>
      <c r="D743" s="4">
        <v>2085600</v>
      </c>
    </row>
    <row r="744" spans="1:4" s="25" customFormat="1" ht="31.05">
      <c r="A744" s="5" t="s">
        <v>160</v>
      </c>
      <c r="B744" s="6" t="s">
        <v>90</v>
      </c>
      <c r="C744" s="7"/>
      <c r="D744" s="8">
        <v>812500</v>
      </c>
    </row>
    <row r="745" spans="1:4" s="25" customFormat="1" ht="12.75">
      <c r="A745" s="1" t="s">
        <v>119</v>
      </c>
      <c r="B745" s="2" t="s">
        <v>90</v>
      </c>
      <c r="C745" s="3">
        <v>500</v>
      </c>
      <c r="D745" s="4">
        <v>812500</v>
      </c>
    </row>
    <row r="746" spans="1:4" s="25" customFormat="1" ht="12.75">
      <c r="A746" s="1" t="s">
        <v>106</v>
      </c>
      <c r="B746" s="2" t="s">
        <v>90</v>
      </c>
      <c r="C746" s="3" t="s">
        <v>53</v>
      </c>
      <c r="D746" s="4">
        <v>812500</v>
      </c>
    </row>
    <row r="747" spans="1:4" s="25" customFormat="1" ht="12.75">
      <c r="A747" s="5" t="s">
        <v>122</v>
      </c>
      <c r="B747" s="6" t="s">
        <v>91</v>
      </c>
      <c r="C747" s="7"/>
      <c r="D747" s="8">
        <f>D751+D754+D757+D760+D748+D763</f>
        <v>6580295.01</v>
      </c>
    </row>
    <row r="748" spans="1:4" ht="12.75">
      <c r="A748" s="5" t="s">
        <v>250</v>
      </c>
      <c r="B748" s="6">
        <v>7840071400</v>
      </c>
      <c r="C748" s="7"/>
      <c r="D748" s="8">
        <f>D749</f>
        <v>386372.8</v>
      </c>
    </row>
    <row r="749" spans="1:4" ht="12.75">
      <c r="A749" s="1" t="s">
        <v>119</v>
      </c>
      <c r="B749" s="2">
        <v>7840071400</v>
      </c>
      <c r="C749" s="3">
        <v>500</v>
      </c>
      <c r="D749" s="4">
        <f>D750</f>
        <v>386372.8</v>
      </c>
    </row>
    <row r="750" spans="1:4" ht="12.75">
      <c r="A750" s="1" t="s">
        <v>121</v>
      </c>
      <c r="B750" s="2">
        <v>7840071400</v>
      </c>
      <c r="C750" s="3">
        <v>540</v>
      </c>
      <c r="D750" s="4">
        <v>386372.8</v>
      </c>
    </row>
    <row r="751" spans="1:4" s="25" customFormat="1" ht="46.55">
      <c r="A751" s="5" t="s">
        <v>233</v>
      </c>
      <c r="B751" s="6" t="s">
        <v>92</v>
      </c>
      <c r="C751" s="7"/>
      <c r="D751" s="8">
        <f>D752</f>
        <v>1120761</v>
      </c>
    </row>
    <row r="752" spans="1:4" ht="12.75">
      <c r="A752" s="1" t="s">
        <v>119</v>
      </c>
      <c r="B752" s="2" t="s">
        <v>92</v>
      </c>
      <c r="C752" s="3">
        <v>500</v>
      </c>
      <c r="D752" s="4">
        <f>D753</f>
        <v>1120761</v>
      </c>
    </row>
    <row r="753" spans="1:4" ht="12.75">
      <c r="A753" s="1" t="s">
        <v>121</v>
      </c>
      <c r="B753" s="2" t="s">
        <v>92</v>
      </c>
      <c r="C753" s="3" t="s">
        <v>54</v>
      </c>
      <c r="D753" s="4">
        <v>1120761</v>
      </c>
    </row>
    <row r="754" spans="1:4" s="25" customFormat="1" ht="62.05">
      <c r="A754" s="5" t="s">
        <v>196</v>
      </c>
      <c r="B754" s="6" t="s">
        <v>93</v>
      </c>
      <c r="C754" s="7"/>
      <c r="D754" s="8">
        <f>D755</f>
        <v>12000</v>
      </c>
    </row>
    <row r="755" spans="1:4" ht="12.75">
      <c r="A755" s="1" t="s">
        <v>119</v>
      </c>
      <c r="B755" s="2" t="s">
        <v>93</v>
      </c>
      <c r="C755" s="3">
        <v>500</v>
      </c>
      <c r="D755" s="4">
        <f>D756</f>
        <v>12000</v>
      </c>
    </row>
    <row r="756" spans="1:4" ht="12.75">
      <c r="A756" s="1" t="s">
        <v>121</v>
      </c>
      <c r="B756" s="2" t="s">
        <v>93</v>
      </c>
      <c r="C756" s="3" t="s">
        <v>54</v>
      </c>
      <c r="D756" s="4">
        <v>12000</v>
      </c>
    </row>
    <row r="757" spans="1:4" s="25" customFormat="1" ht="31.05">
      <c r="A757" s="5" t="s">
        <v>165</v>
      </c>
      <c r="B757" s="6" t="s">
        <v>94</v>
      </c>
      <c r="C757" s="7"/>
      <c r="D757" s="8">
        <f>D758</f>
        <v>106280</v>
      </c>
    </row>
    <row r="758" spans="1:4" ht="12.75">
      <c r="A758" s="1" t="s">
        <v>119</v>
      </c>
      <c r="B758" s="2" t="s">
        <v>94</v>
      </c>
      <c r="C758" s="3">
        <v>500</v>
      </c>
      <c r="D758" s="4">
        <f>D759</f>
        <v>106280</v>
      </c>
    </row>
    <row r="759" spans="1:4" ht="12.75">
      <c r="A759" s="1" t="s">
        <v>121</v>
      </c>
      <c r="B759" s="2" t="s">
        <v>94</v>
      </c>
      <c r="C759" s="3">
        <v>540</v>
      </c>
      <c r="D759" s="4">
        <v>106280</v>
      </c>
    </row>
    <row r="760" spans="1:4" s="25" customFormat="1" ht="31.05">
      <c r="A760" s="5" t="s">
        <v>167</v>
      </c>
      <c r="B760" s="6" t="s">
        <v>95</v>
      </c>
      <c r="C760" s="7"/>
      <c r="D760" s="8">
        <f>D761</f>
        <v>2969800</v>
      </c>
    </row>
    <row r="761" spans="1:4" ht="12.75">
      <c r="A761" s="1" t="s">
        <v>119</v>
      </c>
      <c r="B761" s="2" t="s">
        <v>95</v>
      </c>
      <c r="C761" s="3">
        <v>500</v>
      </c>
      <c r="D761" s="4">
        <f>D762</f>
        <v>2969800</v>
      </c>
    </row>
    <row r="762" spans="1:4" ht="12.75">
      <c r="A762" s="1" t="s">
        <v>121</v>
      </c>
      <c r="B762" s="2" t="s">
        <v>95</v>
      </c>
      <c r="C762" s="3" t="s">
        <v>54</v>
      </c>
      <c r="D762" s="4">
        <v>2969800</v>
      </c>
    </row>
    <row r="763" spans="1:4" ht="46.55">
      <c r="A763" s="5" t="s">
        <v>235</v>
      </c>
      <c r="B763" s="6">
        <v>7840088100</v>
      </c>
      <c r="C763" s="7"/>
      <c r="D763" s="8">
        <f>D764+D766</f>
        <v>1985081.21</v>
      </c>
    </row>
    <row r="764" spans="1:4" s="25" customFormat="1" ht="12.75">
      <c r="A764" s="1" t="s">
        <v>119</v>
      </c>
      <c r="B764" s="2">
        <v>7840088100</v>
      </c>
      <c r="C764" s="3">
        <v>500</v>
      </c>
      <c r="D764" s="4">
        <f>D765</f>
        <v>1985081.21</v>
      </c>
    </row>
    <row r="765" spans="1:4" ht="12.75">
      <c r="A765" s="1" t="s">
        <v>121</v>
      </c>
      <c r="B765" s="2">
        <v>7840088100</v>
      </c>
      <c r="C765" s="3" t="s">
        <v>54</v>
      </c>
      <c r="D765" s="4">
        <v>1985081.21</v>
      </c>
    </row>
    <row r="766" spans="1:4" ht="12.75" hidden="1">
      <c r="A766" s="1" t="s">
        <v>120</v>
      </c>
      <c r="B766" s="2">
        <v>7840088100</v>
      </c>
      <c r="C766" s="3">
        <v>800</v>
      </c>
      <c r="D766" s="4"/>
    </row>
    <row r="767" spans="1:4" ht="12.75" hidden="1">
      <c r="A767" s="1" t="s">
        <v>117</v>
      </c>
      <c r="B767" s="2">
        <v>7840088100</v>
      </c>
      <c r="C767" s="3">
        <v>870</v>
      </c>
      <c r="D767" s="4"/>
    </row>
    <row r="768" spans="1:4" ht="12.75">
      <c r="A768" s="5" t="s">
        <v>211</v>
      </c>
      <c r="B768" s="6" t="s">
        <v>96</v>
      </c>
      <c r="C768" s="7"/>
      <c r="D768" s="8">
        <f>D769+D775+D778+D772</f>
        <v>24457056.79</v>
      </c>
    </row>
    <row r="769" spans="1:4" s="25" customFormat="1" ht="108.55" customHeight="1">
      <c r="A769" s="5" t="s">
        <v>328</v>
      </c>
      <c r="B769" s="6" t="s">
        <v>327</v>
      </c>
      <c r="C769" s="7"/>
      <c r="D769" s="8">
        <f>D770</f>
        <v>4237200</v>
      </c>
    </row>
    <row r="770" spans="1:4" ht="31.05">
      <c r="A770" s="1" t="s">
        <v>163</v>
      </c>
      <c r="B770" s="2" t="s">
        <v>327</v>
      </c>
      <c r="C770" s="3">
        <v>200</v>
      </c>
      <c r="D770" s="4">
        <f>D771</f>
        <v>4237200</v>
      </c>
    </row>
    <row r="771" spans="1:4" ht="31.05">
      <c r="A771" s="1" t="s">
        <v>168</v>
      </c>
      <c r="B771" s="2" t="s">
        <v>327</v>
      </c>
      <c r="C771" s="3">
        <v>240</v>
      </c>
      <c r="D771" s="4">
        <v>4237200</v>
      </c>
    </row>
    <row r="772" spans="1:4" ht="62.05">
      <c r="A772" s="5" t="s">
        <v>375</v>
      </c>
      <c r="B772" s="6" t="s">
        <v>374</v>
      </c>
      <c r="C772" s="7"/>
      <c r="D772" s="8">
        <f>D773</f>
        <v>8889277.46</v>
      </c>
    </row>
    <row r="773" spans="1:4" ht="31.05">
      <c r="A773" s="1" t="s">
        <v>163</v>
      </c>
      <c r="B773" s="2" t="s">
        <v>374</v>
      </c>
      <c r="C773" s="3">
        <v>200</v>
      </c>
      <c r="D773" s="4">
        <f>D774</f>
        <v>8889277.46</v>
      </c>
    </row>
    <row r="774" spans="1:4" ht="31.05">
      <c r="A774" s="1" t="s">
        <v>168</v>
      </c>
      <c r="B774" s="2" t="s">
        <v>374</v>
      </c>
      <c r="C774" s="3">
        <v>240</v>
      </c>
      <c r="D774" s="4">
        <v>8889277.46</v>
      </c>
    </row>
    <row r="775" spans="1:4" s="25" customFormat="1" ht="186.1">
      <c r="A775" s="32" t="s">
        <v>270</v>
      </c>
      <c r="B775" s="33" t="s">
        <v>97</v>
      </c>
      <c r="C775" s="34"/>
      <c r="D775" s="8">
        <f>D776</f>
        <v>3594736.33</v>
      </c>
    </row>
    <row r="776" spans="1:4" ht="31.05">
      <c r="A776" s="35" t="s">
        <v>163</v>
      </c>
      <c r="B776" s="36" t="s">
        <v>97</v>
      </c>
      <c r="C776" s="37">
        <v>200</v>
      </c>
      <c r="D776" s="4">
        <f>D777</f>
        <v>3594736.33</v>
      </c>
    </row>
    <row r="777" spans="1:4" ht="31.05">
      <c r="A777" s="35" t="s">
        <v>168</v>
      </c>
      <c r="B777" s="36" t="s">
        <v>97</v>
      </c>
      <c r="C777" s="37">
        <v>240</v>
      </c>
      <c r="D777" s="4">
        <v>3594736.33</v>
      </c>
    </row>
    <row r="778" spans="1:4" ht="124.1">
      <c r="A778" s="32" t="s">
        <v>283</v>
      </c>
      <c r="B778" s="33" t="s">
        <v>98</v>
      </c>
      <c r="C778" s="34"/>
      <c r="D778" s="8">
        <f>D779</f>
        <v>7735843</v>
      </c>
    </row>
    <row r="779" spans="1:4" ht="12.75">
      <c r="A779" s="35" t="s">
        <v>119</v>
      </c>
      <c r="B779" s="36" t="s">
        <v>98</v>
      </c>
      <c r="C779" s="37">
        <v>500</v>
      </c>
      <c r="D779" s="4">
        <f>D780</f>
        <v>7735843</v>
      </c>
    </row>
    <row r="780" spans="1:4" ht="12.75">
      <c r="A780" s="35" t="s">
        <v>121</v>
      </c>
      <c r="B780" s="36" t="s">
        <v>98</v>
      </c>
      <c r="C780" s="37" t="s">
        <v>54</v>
      </c>
      <c r="D780" s="4">
        <v>7735843</v>
      </c>
    </row>
    <row r="781" spans="1:4" ht="12.75">
      <c r="A781" s="53" t="s">
        <v>232</v>
      </c>
      <c r="B781" s="54"/>
      <c r="C781" s="55"/>
      <c r="D781" s="8">
        <f>D7+D518</f>
        <v>1029672623.61</v>
      </c>
    </row>
    <row r="782" spans="1:4" ht="12.75">
      <c r="A782" s="26"/>
      <c r="B782" s="27"/>
      <c r="C782" s="28"/>
      <c r="D782" s="28"/>
    </row>
  </sheetData>
  <mergeCells count="3">
    <mergeCell ref="B1:D1"/>
    <mergeCell ref="A3:D3"/>
    <mergeCell ref="A781:C781"/>
  </mergeCells>
  <printOptions/>
  <pageMargins left="0.65" right="0.393700787401575" top="0.31" bottom="0.37" header="0.17" footer="0.19"/>
  <pageSetup fitToHeight="0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Меньшакова Елена Николаевна</cp:lastModifiedBy>
  <cp:lastPrinted>2019-09-06T07:58:27Z</cp:lastPrinted>
  <dcterms:created xsi:type="dcterms:W3CDTF">2018-11-13T08:02:09Z</dcterms:created>
  <dcterms:modified xsi:type="dcterms:W3CDTF">2019-09-06T07:58:29Z</dcterms:modified>
  <cp:category/>
  <cp:version/>
  <cp:contentType/>
  <cp:contentStatus/>
</cp:coreProperties>
</file>