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0770" windowHeight="6330" tabRatio="597" activeTab="0"/>
  </bookViews>
  <sheets>
    <sheet name="01.07.16" sheetId="1" r:id="rId1"/>
  </sheets>
  <definedNames>
    <definedName name="_xlnm.Print_Titles" localSheetId="0">'01.07.16'!$13:$16</definedName>
    <definedName name="_xlnm.Print_Area" localSheetId="0">'01.07.16'!$A$1:$E$392</definedName>
  </definedNames>
  <calcPr fullCalcOnLoad="1"/>
</workbook>
</file>

<file path=xl/sharedStrings.xml><?xml version="1.0" encoding="utf-8"?>
<sst xmlns="http://schemas.openxmlformats.org/spreadsheetml/2006/main" count="749" uniqueCount="732">
  <si>
    <t>000 1170500000 0000 180</t>
  </si>
  <si>
    <t>000 1170505005 0000 180</t>
  </si>
  <si>
    <t>000 2022030200 0000 151</t>
  </si>
  <si>
    <t>000 2022030205 0000 151</t>
  </si>
  <si>
    <t>000 2022030210 0000 151</t>
  </si>
  <si>
    <t>000 2022551900 0000 151</t>
  </si>
  <si>
    <t>Субсидия бюджетам на поддержку отрасли культуры</t>
  </si>
  <si>
    <t>000 2022551905 0000 151</t>
  </si>
  <si>
    <t>Субсидия бюджетам муниципальных районов на поддержку отрасли культуры</t>
  </si>
  <si>
    <t>000 2022555800 0000 151</t>
  </si>
  <si>
    <t>000 2022555805 0000 151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</si>
  <si>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</si>
  <si>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</si>
  <si>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</si>
  <si>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 xml:space="preserve"> - государственная пошлина по делам, рассматриваемым Конституционным Судом Российской Федерации</t>
  </si>
  <si>
    <t xml:space="preserve"> - государственная пошлина по делам, рассматриваемым конституционными (уставными) судами субъектов Российской Федерации</t>
  </si>
  <si>
    <t>Налог, взимаемый в виде стоимости патента в связи с применением упрощенной системы налогообложения</t>
  </si>
  <si>
    <t>Налог на имущество физических лиц</t>
  </si>
  <si>
    <t>Земельный налог</t>
  </si>
  <si>
    <t>000 2022555510 0000 151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</si>
  <si>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</si>
  <si>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000 2022509700 0000 151</t>
  </si>
  <si>
    <t>000 2022509705 0000 151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</si>
  <si>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</si>
  <si>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</si>
  <si>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</si>
  <si>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Доходы от компенсации затрат государства</t>
  </si>
  <si>
    <t>Прочие доходы от компенсации затрат государства</t>
  </si>
  <si>
    <t>Денежные взыскания (штрафы) за нарушение законодательства о налогах и сборах</t>
  </si>
  <si>
    <t>Отчёт</t>
  </si>
  <si>
    <t>Земельный налог, взимаемый по ставкам, установленным пдп.2 п.1 ст.394 Налогового кодекса РФ и применяемым к объектам налогообложения, расположенным в границах поселений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</si>
  <si>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</si>
  <si>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</si>
  <si>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КУЛЬТУРА, КИНЕМАТОГРАФИЯ</t>
  </si>
  <si>
    <t>Дотации бюджетам муниципальных районов на выравнивание бюджетной обеспеченности</t>
  </si>
  <si>
    <t>Налог на прибыль организаций</t>
  </si>
  <si>
    <t>Государственная пошлина по делам, рассматриваемым Верховным Судом РФ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</si>
  <si>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</si>
  <si>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</si>
  <si>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 xml:space="preserve">Коммунальное хозяйство </t>
  </si>
  <si>
    <t>000 1 08 07141 01 0000 110</t>
  </si>
  <si>
    <t>000 109 07000 00 0000 110</t>
  </si>
  <si>
    <t>Прочие налоги и сборы (по отменённым местным налогам и сборам)</t>
  </si>
  <si>
    <t>000 109 07030 00 0000 110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</si>
  <si>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</si>
  <si>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</si>
  <si>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</si>
  <si>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000 109 07050 00 0000 110</t>
  </si>
  <si>
    <t>Прочие местные налоги и сборы</t>
  </si>
  <si>
    <t>000 109 07053 05 0000 110</t>
  </si>
  <si>
    <t>Прочие местные налоги и сборы, мобилизуемые на территориях муниципальных районов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</si>
  <si>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 изменениями и выдачей документов на транспортные средства, выдачей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</si>
  <si>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</si>
  <si>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</si>
  <si>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</si>
  <si>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000 1 11 09030 00 0000 120</t>
  </si>
  <si>
    <t>Плата за сбросы загрязняющих веществ в водные объекты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</si>
  <si>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</si>
  <si>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</si>
  <si>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</si>
  <si>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</si>
  <si>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</si>
  <si>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</si>
  <si>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</si>
  <si>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Массовый спорт</t>
  </si>
  <si>
    <t>Спорт высших достижений</t>
  </si>
  <si>
    <t>000 1 11 01000 00 0000 120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</si>
  <si>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</si>
  <si>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</si>
  <si>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</si>
  <si>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000 1 14 02052 05 0000 410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</si>
  <si>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 (за исключением имущества муниципальных бюджетных и автономных учреждений), в части реал.основных средств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</si>
  <si>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</si>
  <si>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Межбюджетные трансферты, передаваемые бюджетам муниципальных районов,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</si>
  <si>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РФ, субъектам  РФ или муниципальным образованиям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</si>
  <si>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</si>
  <si>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муниципальным районам</t>
  </si>
  <si>
    <t>Другие влпросы в области физической культуры и спорта</t>
  </si>
  <si>
    <t>1400</t>
  </si>
  <si>
    <t>1403</t>
  </si>
  <si>
    <t>Прочие межбюджетные трансферты общего характера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</si>
  <si>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</si>
  <si>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</si>
  <si>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</si>
  <si>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000 1 08 04010 01 0000 110</t>
  </si>
  <si>
    <t>Итого внутренних оборотов</t>
  </si>
  <si>
    <t>Всего доходов</t>
  </si>
  <si>
    <t>000 1 05 01000 00 0000 110</t>
  </si>
  <si>
    <t>0307</t>
  </si>
  <si>
    <t>0706</t>
  </si>
  <si>
    <t>Доходы от эксплуатации и использования имущества автомобильных дорог, находящихся в собственности поселений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</si>
  <si>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</si>
  <si>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</si>
  <si>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</si>
  <si>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0300</t>
  </si>
  <si>
    <t>0301</t>
  </si>
  <si>
    <t>Органы прокуратуры</t>
  </si>
  <si>
    <t>0303</t>
  </si>
  <si>
    <t>Внутренние войска</t>
  </si>
  <si>
    <t>0304</t>
  </si>
  <si>
    <t>Органы юстиции</t>
  </si>
  <si>
    <t>0305</t>
  </si>
  <si>
    <t>Система исполнения наказаний</t>
  </si>
  <si>
    <t>0306</t>
  </si>
  <si>
    <t>Органы безопасности</t>
  </si>
  <si>
    <t>РАЗДЕЛ 3.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</si>
  <si>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</si>
  <si>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 xml:space="preserve"> -налог на прибыль организаций с доходов, полученных в виде дивидендов от российских организаций иностранными организациями </t>
  </si>
  <si>
    <t xml:space="preserve"> -налог на прибыль организаций с доходов, полученных в виде дивидендов от российских организаций российскими организациями</t>
  </si>
  <si>
    <t>Безвозмездные поступления от нерезидентов в местные бюджеты</t>
  </si>
  <si>
    <t xml:space="preserve">Безвозмездные поступления от нерезидентов в Пенсионный фонд Российской Федерации </t>
  </si>
  <si>
    <t>Органы пограничной службы</t>
  </si>
  <si>
    <t>0308</t>
  </si>
  <si>
    <t>Органы по контролю за оборотом наркотических средств и психотропных веществ</t>
  </si>
  <si>
    <t>0309</t>
  </si>
  <si>
    <t xml:space="preserve"> -налог на прибыль организаций, зачисляемый в бюджеты бюджетной системы Российской Федерации по соответствующим ставкам</t>
  </si>
  <si>
    <t xml:space="preserve">-налог на прибыль организаций, зачисляемый в федеральный бюджет </t>
  </si>
  <si>
    <t>%  испол нения</t>
  </si>
  <si>
    <t>000 2 02 03007 00 0000 151</t>
  </si>
  <si>
    <t>000 2 02 03007 05 0000 151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</si>
  <si>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</si>
  <si>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Прочие безвозмездные поступления в бюджеты муниципальных районов от бюджетов субъектов РФ</t>
  </si>
  <si>
    <t>000 1 05 03020 01 0000 110</t>
  </si>
  <si>
    <t>Единый сельскохозяйственный налог (за налоговые периоды, истекшие до 1 января 2011 года)</t>
  </si>
  <si>
    <t>000 2 02 03021 00 0000 151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</si>
  <si>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</si>
  <si>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</si>
  <si>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</si>
  <si>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000 2 02 03046 00 0000 151</t>
  </si>
  <si>
    <t>000 2 02 03046 05 0000 151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</si>
  <si>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</si>
  <si>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</t>
  </si>
  <si>
    <t>0505</t>
  </si>
  <si>
    <t>Другие вопросы в области жилищно-коммунального хозяйства</t>
  </si>
  <si>
    <t>000 1 16 30030 01 0000 140</t>
  </si>
  <si>
    <t>Другие вопросы в области культуры, кинематографии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</si>
  <si>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</si>
  <si>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</si>
  <si>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</si>
  <si>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ОБЩЕГОСУДАРСТВЕННЫЕ ВОПРОСЫ</t>
  </si>
  <si>
    <t>Исполнение на 01.07.2017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</si>
  <si>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</si>
  <si>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000 202  04025  05 0000 151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</si>
  <si>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</si>
  <si>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000 202  04025  10 0000 151</t>
  </si>
  <si>
    <t>Плата за негативное воздействие на окружающую среду</t>
  </si>
  <si>
    <t>1000</t>
  </si>
  <si>
    <t>1001</t>
  </si>
  <si>
    <t>Пенсионное обеспечение</t>
  </si>
  <si>
    <t>1002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</si>
  <si>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</si>
  <si>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</si>
  <si>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</si>
  <si>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</si>
  <si>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</si>
  <si>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</si>
  <si>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</si>
  <si>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</si>
  <si>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</si>
  <si>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</si>
  <si>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</si>
  <si>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 от компенсации затрат бюджетов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</si>
  <si>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</si>
  <si>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</si>
  <si>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движимого имущества муниципальных бюджетных и автономных учреждений),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</si>
  <si>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</si>
  <si>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</si>
  <si>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</si>
  <si>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</si>
  <si>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</si>
  <si>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</si>
  <si>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</si>
  <si>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</si>
  <si>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 бюджетов сельских поселений</t>
  </si>
  <si>
    <t>000 2 01 00000 00 0000 180</t>
  </si>
  <si>
    <t>000 2 01 01000 01 0000 180</t>
  </si>
  <si>
    <t>000 2 01 02000 02 0000 180</t>
  </si>
  <si>
    <t>000 2 01 03000 03 0000 180</t>
  </si>
  <si>
    <t>000 2 01 06000 06 0000 180</t>
  </si>
  <si>
    <t>000 2 01 07000 07 0000 180</t>
  </si>
  <si>
    <t>Подготовка и участие в обеспечении коллективной безопасности и  миротворческой деятельности</t>
  </si>
  <si>
    <t>0205</t>
  </si>
  <si>
    <t>000 1 15 01000 00 0000 140</t>
  </si>
  <si>
    <t>000 1 15 01010 01 0000 140</t>
  </si>
  <si>
    <t>- исполнительский сбор</t>
  </si>
  <si>
    <t>Социальное обслуживание населения</t>
  </si>
  <si>
    <t>ДОХОДЫ ОТ ОКАЗАНИЯ ПЛАТНЫХ УСЛУГ (РАБОТ) И КОМПЕНСАЦИИ ЗАТРАТ  ГОСУДАРСТВА</t>
  </si>
  <si>
    <t>000 1 11 09045 05 0000 120</t>
  </si>
  <si>
    <t>000 2 02 03999 10 0000 151</t>
  </si>
  <si>
    <t>Прочие субвенции бюджетам поселений</t>
  </si>
  <si>
    <t>Ядерно-оружейный комплекс</t>
  </si>
  <si>
    <t>0206</t>
  </si>
  <si>
    <t>Реализация международных обязательств  в сфере военно-технического сотрудничества</t>
  </si>
  <si>
    <t>000 1 01 01011 01 0000 110</t>
  </si>
  <si>
    <t>000 1 01 01000 00 0000 110</t>
  </si>
  <si>
    <t>000 1 01 01010 00 0000 110</t>
  </si>
  <si>
    <t>000 1 01 01012 02 0000 110</t>
  </si>
  <si>
    <t>000 1 01 01020 01 0000 110</t>
  </si>
  <si>
    <t>000 1 01 01030 01 0000 110</t>
  </si>
  <si>
    <t>000 1 01 01040 01 0000 110</t>
  </si>
  <si>
    <t>000 1 01 01050 01 0000 110</t>
  </si>
  <si>
    <t>0207</t>
  </si>
  <si>
    <t>ГОСУДАРСТВЕННАЯ ПОШЛИНА</t>
  </si>
  <si>
    <t>000 1 06 06020 00 0000 110</t>
  </si>
  <si>
    <t>000 1 06 06010 00 0000 110</t>
  </si>
  <si>
    <t>000 1 16 18050 05 0000 140</t>
  </si>
  <si>
    <t xml:space="preserve"> -налог на прибыль организаций с доходов, полученных в виде дивидендов от иностранных организаций российскими организациями</t>
  </si>
  <si>
    <t xml:space="preserve"> -налог на прибыль организаций с доходов, полученных в виде процентов по государственным и муниципальным ценным бумагам</t>
  </si>
  <si>
    <t>000 1 16 33050 10 0000 140</t>
  </si>
  <si>
    <t>000 1030224001 0000 110</t>
  </si>
  <si>
    <t>000 1030225001 0000 110</t>
  </si>
  <si>
    <t>000 1030226001 0000 110</t>
  </si>
  <si>
    <t>000 1050000000 0000 000</t>
  </si>
  <si>
    <t>000 1050200002 0000 110</t>
  </si>
  <si>
    <t>000 1050201002 0000 110</t>
  </si>
  <si>
    <t>000 1050300001 0000 110</t>
  </si>
  <si>
    <t>000 1050301001 0000 110</t>
  </si>
  <si>
    <t>000 1050400002 0000 110</t>
  </si>
  <si>
    <t>000 1050402002 0000 110</t>
  </si>
  <si>
    <t>000 1060000000 0000 000</t>
  </si>
  <si>
    <t>000 1060100000 0000 110</t>
  </si>
  <si>
    <t>000 1060103010 0000 110</t>
  </si>
  <si>
    <t>000 1060600000 0000 110</t>
  </si>
  <si>
    <t>000 1060603000 0000 110</t>
  </si>
  <si>
    <t>000 1060603310 0000 110</t>
  </si>
  <si>
    <t>000 1060604000 0000 110</t>
  </si>
  <si>
    <t>000 1060604310 0000 110</t>
  </si>
  <si>
    <t>000 1080000000 0000 000</t>
  </si>
  <si>
    <t>000 1080300001 0000 110</t>
  </si>
  <si>
    <t>000 1080301001 0000 110</t>
  </si>
  <si>
    <t>000 1080400001 0000 110</t>
  </si>
  <si>
    <t>000 1080402001 0000 110</t>
  </si>
  <si>
    <t>000 1080700001 0000 110</t>
  </si>
  <si>
    <t>000 1080714201 0000 110</t>
  </si>
  <si>
    <t>000 1110000000 0000 000</t>
  </si>
  <si>
    <t>000 1110500000 0000 120</t>
  </si>
  <si>
    <t>000 1110501000 0000 120</t>
  </si>
  <si>
    <t>000 1110501310 0000 120</t>
  </si>
  <si>
    <t>000 1110502000 0000 120</t>
  </si>
  <si>
    <t>000 1110502505 0000 120</t>
  </si>
  <si>
    <t>000 1110502510 0000 120</t>
  </si>
  <si>
    <t>000 1110503000 0000 120</t>
  </si>
  <si>
    <t>000 1110503505 0000 120</t>
  </si>
  <si>
    <t>000 1110503510 0000 120</t>
  </si>
  <si>
    <t>000 1110507000 0000 120</t>
  </si>
  <si>
    <t>000 1110507510 0000 120</t>
  </si>
  <si>
    <t>000 1120000000 0000 000</t>
  </si>
  <si>
    <t>000 1120100001 0000 120</t>
  </si>
  <si>
    <t>000 1120101001 0000 120</t>
  </si>
  <si>
    <t>000 1120102001 0000 120</t>
  </si>
  <si>
    <t>000 1120103001 0000 120</t>
  </si>
  <si>
    <t>000 1120104001 0000 120</t>
  </si>
  <si>
    <t>000 1130000000 0000 000</t>
  </si>
  <si>
    <t>000 1130100000 0000 130</t>
  </si>
  <si>
    <t>000 1130199000 0000 130</t>
  </si>
  <si>
    <t>000 1130199505 0000 130</t>
  </si>
  <si>
    <t>000 1130199510 0000 130</t>
  </si>
  <si>
    <t>000 1130200000 0000 130</t>
  </si>
  <si>
    <t>000 1130206000 0000 130</t>
  </si>
  <si>
    <t>000 1130206510 0000 130</t>
  </si>
  <si>
    <t>000 1130299000 0000 130</t>
  </si>
  <si>
    <t>000 1130299505 0000 130</t>
  </si>
  <si>
    <t>000 1130299510 0000 130</t>
  </si>
  <si>
    <t>000 1140000000 0000 000</t>
  </si>
  <si>
    <t>000 1140200000 0000 000</t>
  </si>
  <si>
    <t>000 1140205305 0000 410</t>
  </si>
  <si>
    <t>000 1140205310 0000 410</t>
  </si>
  <si>
    <t>000 1140205310 0000 440</t>
  </si>
  <si>
    <t>000 1140600000 0000 430</t>
  </si>
  <si>
    <t>000 1140601000 0000 430</t>
  </si>
  <si>
    <t>000 1140601310 0000 430</t>
  </si>
  <si>
    <t>000 1140602000 0000 430</t>
  </si>
  <si>
    <t>000 1140602510 0000 430</t>
  </si>
  <si>
    <t>000 1150000000 0000 000</t>
  </si>
  <si>
    <t>000 1150200000 0000 140</t>
  </si>
  <si>
    <t>000 1150205010 0000 140</t>
  </si>
  <si>
    <t>000 1160000000 0000 000</t>
  </si>
  <si>
    <t>000 1160300000 0000 140</t>
  </si>
  <si>
    <t>000 1160301001 0000 140</t>
  </si>
  <si>
    <t>Денежные взыскания (штрафы) за нарушение законодательства о налогах и сборах, предусмотренные статьями 116,1191,1192, пунктами 1и 2 статьи 120, статьями 125,126,1261,128,129,1291,1294,132,133,134,135,1351,1352 Налогового кодекса Российской Федерации</t>
  </si>
  <si>
    <t>000 1160800001 0000 140</t>
  </si>
  <si>
    <t>000 1160801001 0000 140</t>
  </si>
  <si>
    <t>000 1162500000 0000 140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</si>
  <si>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</si>
  <si>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000 1162503001 0000 140</t>
  </si>
  <si>
    <t>000 1162506001 0000 140</t>
  </si>
  <si>
    <t>000 1162800001 0000 140</t>
  </si>
  <si>
    <t>000 1163000001 0000 140</t>
  </si>
  <si>
    <t>000 1163003001 0000 140</t>
  </si>
  <si>
    <t>000 1164300001 0000 140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</si>
  <si>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</si>
  <si>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000 1169000000 0000 140</t>
  </si>
  <si>
    <t>000 1169005005 0000 140</t>
  </si>
  <si>
    <t>Защита населения и территории от чрезвычайных ситуаций природного и техногенного характера, гражданская оборона</t>
  </si>
  <si>
    <t>от 19 июля 2017 г. № 1225</t>
  </si>
  <si>
    <t>руб.коп.</t>
  </si>
  <si>
    <t>Результат исполнения бюджета (дефицит/профицит)</t>
  </si>
  <si>
    <t>000 0106000000 0000 000</t>
  </si>
  <si>
    <t>000 0106100200 0000 500</t>
  </si>
  <si>
    <t>000 0106100205 0000 550</t>
  </si>
  <si>
    <t>000 0105000000 0000 000</t>
  </si>
  <si>
    <t>000 0105020100 0000 510</t>
  </si>
  <si>
    <t>000 0105020105 0000 510</t>
  </si>
  <si>
    <t>000 0105020110 0000 510</t>
  </si>
  <si>
    <t>000 0105020100 0000 610</t>
  </si>
  <si>
    <t>000 0105020105 0000 610</t>
  </si>
  <si>
    <t>000 0105020110 0000 610</t>
  </si>
  <si>
    <t>000 2 07 00000 00 0000 000</t>
  </si>
  <si>
    <t xml:space="preserve">Прочие безвозмездные поступления </t>
  </si>
  <si>
    <t>0408</t>
  </si>
  <si>
    <t>Транспорт</t>
  </si>
  <si>
    <t>0409</t>
  </si>
  <si>
    <t>0410</t>
  </si>
  <si>
    <t>Прикладные научные исследования в области национальной экономики</t>
  </si>
  <si>
    <t>0500</t>
  </si>
  <si>
    <t>0501</t>
  </si>
  <si>
    <t xml:space="preserve">Безвозмездные поступления от нерезидентов в Фонд социального страхования Российской Федерации </t>
  </si>
  <si>
    <t>Итого доходов</t>
  </si>
  <si>
    <t>000 2 02 03015 00 0000 151</t>
  </si>
  <si>
    <t>0310</t>
  </si>
  <si>
    <t>0412</t>
  </si>
  <si>
    <t xml:space="preserve">-налог на прибыль организаций, зачисляемый в  бюджеты субъектов Российской Федерации </t>
  </si>
  <si>
    <t>Другие вопросы в области нацинальной экономики</t>
  </si>
  <si>
    <t>000 2 02 03026 10 0000 151</t>
  </si>
  <si>
    <t>000 1 06 06013 10 0000 110</t>
  </si>
  <si>
    <t>Дотации на выравнивание бюджетной обеспеченности</t>
  </si>
  <si>
    <t>ДОХОДЫ ОТ ИСПОЛЬЗОВАНИЯ ИМУЩЕСТВА, НАХОДЯЩЕГОСЯ В ГОСУДАРСТВЕННОЙ И МУНИЦИПАЛЬНОЙ СОБСТВЕННОСТИ</t>
  </si>
  <si>
    <t>0801</t>
  </si>
  <si>
    <t xml:space="preserve">Культура </t>
  </si>
  <si>
    <t>0804</t>
  </si>
  <si>
    <t>000 1 16 35000 00 0000 140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</si>
  <si>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</si>
  <si>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</si>
  <si>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</si>
  <si>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Суммы по искам о возмещении вреда, причинённого окружающей среде, подлежащие зачислению в бюджеты муниципальных районов</t>
  </si>
  <si>
    <t>000 1 16 35030 05 0000 140</t>
  </si>
  <si>
    <t>Суммы по искам о возмещении вреда, причинённого окружающей среде</t>
  </si>
  <si>
    <t>000 1 16 08020 01 0000 140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</si>
  <si>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</si>
  <si>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</si>
  <si>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000 1 15 02050 05 0000 140</t>
  </si>
  <si>
    <t>Субвенции бюджетам на осуществление первичного воинского учёта на территориях, где отсутствуют военные комиссариаты</t>
  </si>
  <si>
    <t>000 2 02 03015 05 0000 151</t>
  </si>
  <si>
    <t>Субвенции бюджетам муниципальных районов на осуществление первичного воинского учёта на территориях, где отсутствуют военные комиссариаты</t>
  </si>
  <si>
    <t>Земельный налог, взимаемый по ставкам, установленным в соответствии с пдп.1п.1 ст.394 Налогового кодекса РФ</t>
  </si>
  <si>
    <t>Земельный налог, взимаемый по ставкам, установленным в соответствии с  пдп.1 п.1 ст.394 Налогового кодекса РФ и применяемым к объектам налогообложения, расположенным в границах поселений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</si>
  <si>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</si>
  <si>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Изменение остатков средств на счетах по учету средств бюджетов</t>
  </si>
  <si>
    <t>000 2 02 03015 10 0000 151</t>
  </si>
  <si>
    <t>000 1 16 21000 00 0000 140</t>
  </si>
  <si>
    <t>Государственная пошлина по делам, рассматриваемым в судах общей юрисдикции, мировыми судьями</t>
  </si>
  <si>
    <t>0202</t>
  </si>
  <si>
    <t>Мобилизационная и вневойсковая подготовка</t>
  </si>
  <si>
    <t>0203</t>
  </si>
  <si>
    <t xml:space="preserve">Безвозмездные поступления от нерезидентов в территориальные фонды обязательного медицинского страхования </t>
  </si>
  <si>
    <t>000 1 06 06023 10 0000 110</t>
  </si>
  <si>
    <t>000 2 02 03026 05 0000 151</t>
  </si>
  <si>
    <t>000 2 01 08000 08 0000 180</t>
  </si>
  <si>
    <t>000 2 01 09000 09 0000 180</t>
  </si>
  <si>
    <t>000 2 02 00000 00 0000 000</t>
  </si>
  <si>
    <t>000 1 01 01070 01 0000 110</t>
  </si>
  <si>
    <t>- прочие лицензионные сборы, зачисляемые в местные бюджеты</t>
  </si>
  <si>
    <t>000 1 13 02020 00 0000 130</t>
  </si>
  <si>
    <t>000 1 13 02021 01 0000 130</t>
  </si>
  <si>
    <t>000 1 13 02022 02 0000 130</t>
  </si>
  <si>
    <t>000 1 13 02023 03 0000 130</t>
  </si>
  <si>
    <t>000 1 05 01042 02 0000 110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</si>
  <si>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</si>
  <si>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</si>
  <si>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</si>
  <si>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Прочие доходы  от компенсации затрат бюджетов муниципальных районов</t>
  </si>
  <si>
    <t>000 1 16 33000 00 0000 140</t>
  </si>
  <si>
    <t>Налог, взимаемый в связи с применением упрощенной системы налогообложения</t>
  </si>
  <si>
    <t>Увеличение прочих  остатков денежных средств бюджетов муниципальных районов</t>
  </si>
  <si>
    <t>000 1 16 90050 10 0000 140</t>
  </si>
  <si>
    <t>Денежные взыскания (штрафы) за нарушение бюджетного законодательства (в части бюджетов муниципальных районов)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</si>
  <si>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</si>
  <si>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муниц.районов</t>
  </si>
  <si>
    <t>0400</t>
  </si>
  <si>
    <t>0401</t>
  </si>
  <si>
    <t>Общеэкономические вопросы</t>
  </si>
  <si>
    <t>Благоустройство</t>
  </si>
  <si>
    <t>0910</t>
  </si>
  <si>
    <t>1103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</si>
  <si>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</si>
  <si>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</si>
  <si>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</si>
  <si>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</si>
  <si>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</si>
  <si>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Иные межбюджетные трансферты</t>
  </si>
  <si>
    <t>000 1 01 01060 01 0000 110</t>
  </si>
  <si>
    <t>Жилищное хозяйство</t>
  </si>
  <si>
    <t>0502</t>
  </si>
  <si>
    <t>Коммунальное хозяйство</t>
  </si>
  <si>
    <t>0503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</si>
  <si>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</si>
  <si>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0204</t>
  </si>
  <si>
    <t>Уменьшение прочих остатков денежных средств бюджетов муниципальных районов</t>
  </si>
  <si>
    <t xml:space="preserve">Земельный налог, взимаемый по ставкам, установленным в соответствии с пдп.2 п.1 ст.394 Налогового кодекса РФ </t>
  </si>
  <si>
    <t xml:space="preserve">Доходы от продажи земельных участков, находящихся в государственной и муниципальной собственности </t>
  </si>
  <si>
    <t>0700</t>
  </si>
  <si>
    <t>0701</t>
  </si>
  <si>
    <t>Дошкольное образование</t>
  </si>
  <si>
    <t>0702</t>
  </si>
  <si>
    <t>Общее образование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</si>
  <si>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</si>
  <si>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</si>
  <si>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</si>
  <si>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</si>
  <si>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</si>
  <si>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 xml:space="preserve">Безвозмездные поступления от нерезидентов в Федеральный фонд обязательного медицинского страхования </t>
  </si>
  <si>
    <t>НАЛОГИ НА СОВОКУПНЫЙ ДОХОД</t>
  </si>
  <si>
    <t>НАЛОГИ НА ИМУЩЕСТВО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</si>
  <si>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</si>
  <si>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</si>
  <si>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Водное хозяйство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</si>
  <si>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</si>
  <si>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</si>
  <si>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</si>
  <si>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</si>
  <si>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</si>
  <si>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бюджетам на составление (изменение) списков кандидатов в присяжные заседатели федеральных судов общей юрисдикции в 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</si>
  <si>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</si>
  <si>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</si>
  <si>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000 1090000000 0000 000</t>
  </si>
  <si>
    <t>000 1090400000 0000 110</t>
  </si>
  <si>
    <t>000 1090405310 0000 110</t>
  </si>
  <si>
    <t>000 1162502001 0000 140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</si>
  <si>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</si>
  <si>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000 1170100000 0000 180</t>
  </si>
  <si>
    <t>000 1170105010 0000 180</t>
  </si>
  <si>
    <t>000 2022005100 0000 151</t>
  </si>
  <si>
    <t>000 2022005105 0000 151</t>
  </si>
  <si>
    <t>000 2022029900 0000 151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</si>
  <si>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</si>
  <si>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000 2022029905 0000 151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</si>
  <si>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</si>
  <si>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</si>
  <si>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</si>
  <si>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</si>
  <si>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</si>
  <si>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</si>
  <si>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</si>
  <si>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</si>
  <si>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</si>
  <si>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</si>
  <si>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</si>
  <si>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</si>
  <si>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- 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</t>
  </si>
  <si>
    <t>0105</t>
  </si>
  <si>
    <t xml:space="preserve">Судебная система </t>
  </si>
  <si>
    <t>0106</t>
  </si>
  <si>
    <t>0107</t>
  </si>
  <si>
    <t>000 1 06 06023 05 0000 110</t>
  </si>
  <si>
    <t>Налог, взимаемый в связи с применением патентной системы налогообложения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</si>
  <si>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межселенных территорий</t>
  </si>
  <si>
    <t>000 1 08 02010 01 0000 110</t>
  </si>
  <si>
    <t>000 1 08 02020 01 0000 110</t>
  </si>
  <si>
    <t>000 1 08 03020 01 0000 110</t>
  </si>
  <si>
    <t>000 1 16 21050 05 0000 140</t>
  </si>
  <si>
    <t>Высшее профессиональное образование</t>
  </si>
  <si>
    <t>0707</t>
  </si>
  <si>
    <t>Молодежная политика и оздоровление детей</t>
  </si>
  <si>
    <t>0708</t>
  </si>
  <si>
    <t>1105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</si>
  <si>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</si>
  <si>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</si>
  <si>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</si>
  <si>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Дорожное хозяйство (дорожные фонды)</t>
  </si>
  <si>
    <t>АДМИНИСТРАТИВНЫЕ ПЛАТЕЖИ И СБОРЫ</t>
  </si>
  <si>
    <t>Административные сборы</t>
  </si>
  <si>
    <t>000 202  04025  00 0000 151</t>
  </si>
  <si>
    <t>ОБРАЗОВАНИЕ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</si>
  <si>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</si>
  <si>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</si>
  <si>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</si>
  <si>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</si>
  <si>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СОЦИАЛЬНАЯ ПОЛИТИКА</t>
  </si>
  <si>
    <t>Физическая культура</t>
  </si>
  <si>
    <t>1401</t>
  </si>
  <si>
    <t>ФИЗИЧЕСКАЯ КУЛЬТУРА И СПОРТ</t>
  </si>
  <si>
    <t>Резервные фонды</t>
  </si>
  <si>
    <t>Другие общегосударственные вопросы</t>
  </si>
  <si>
    <t>0200</t>
  </si>
  <si>
    <t>Национальная оборона</t>
  </si>
  <si>
    <t>0201</t>
  </si>
  <si>
    <t>Вооруженные Силы Российской Федерации</t>
  </si>
  <si>
    <t>Мобилизация и вневойсковая подготовка</t>
  </si>
  <si>
    <t>Обеспечение проведения выборов и референдумов</t>
  </si>
  <si>
    <t>0111</t>
  </si>
  <si>
    <t>0113</t>
  </si>
  <si>
    <t>ПРОЧИЕ НЕНАЛОГОВЫЕ ДОХОДЫ</t>
  </si>
  <si>
    <t>Невыясненные поступления</t>
  </si>
  <si>
    <t>ПЛАТЕЖИ ПРИ ПОЛЬЗОВАНИИ ПРИРОДНЫМИ РЕСУРСАМИ</t>
  </si>
  <si>
    <t>000 2 02 03078 00 0000 151</t>
  </si>
  <si>
    <t>Субвенции бюджетам на модернизацию региональных систем общего образования</t>
  </si>
  <si>
    <t>000 2 02 03078 05 0000 151</t>
  </si>
  <si>
    <t>Субвенции бюджетам муниципальных районов на модернизацию региональных систем общего образования</t>
  </si>
  <si>
    <t>000 1 05 01041 02 0000 110</t>
  </si>
  <si>
    <t>Государственная пошлина за совершение нотариальных действий нотариусами госуд.нотариальных контор и (или) должностными лицами органов исполнительной власти</t>
  </si>
  <si>
    <t>Налоги на имущество</t>
  </si>
  <si>
    <t>000 109 01030 05 0000 110</t>
  </si>
  <si>
    <t>Земельный налог (по обязательствам, возникшим до 1 января 2006 года), мобилизуемый на территориях поселений</t>
  </si>
  <si>
    <t>Доходы, поступающие в порядке возмещения расходов, понесенных в связи с эксплуатацией имущества</t>
  </si>
  <si>
    <t>0314</t>
  </si>
  <si>
    <t>Другие вопросы в области национальной безопасности и правоохранительной деятельности</t>
  </si>
  <si>
    <t>000 1 14 02052 10 0000 440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</si>
  <si>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</si>
  <si>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</si>
  <si>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</si>
  <si>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</si>
  <si>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</si>
  <si>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000 1 13 02065 13 0000 130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</si>
  <si>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</si>
  <si>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Невыясненные поступления, зачисляемые в бюджеты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</si>
  <si>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</si>
  <si>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000 202 04041 00 0000 151</t>
  </si>
  <si>
    <t>000 202 04041 05 0000 151</t>
  </si>
  <si>
    <t>000 202 04052 00 0000 151</t>
  </si>
  <si>
    <t>000 202 04052 05 0000 151</t>
  </si>
  <si>
    <t>000 202 04052 10 0000 151</t>
  </si>
  <si>
    <t>000 202 04053 00 0000 151</t>
  </si>
  <si>
    <t>000 202 04053 05 0000 151</t>
  </si>
  <si>
    <t>Государственная пошлина за государственную регистрацию, а также за совершение прочих юридически значимых действий</t>
  </si>
  <si>
    <t>0103</t>
  </si>
  <si>
    <t xml:space="preserve">0104      </t>
  </si>
  <si>
    <t>000 1 16 18000 00 0000 140</t>
  </si>
  <si>
    <t>Единый налог на вмененный доход для отдельных видов деятельности</t>
  </si>
  <si>
    <t>Единый сельскохозяйственный налог</t>
  </si>
  <si>
    <t>Прикладные научные исследования в области социальной политики</t>
  </si>
  <si>
    <t>1006</t>
  </si>
  <si>
    <t>Другие вопросы  в области социальной политики</t>
  </si>
  <si>
    <t>1100</t>
  </si>
  <si>
    <t>1101</t>
  </si>
  <si>
    <t>1102</t>
  </si>
  <si>
    <t>ИТОГО РАСХОДОВ</t>
  </si>
  <si>
    <t>ВСЕГО РАСХОДОВ</t>
  </si>
  <si>
    <t>Уменьшение прочих остатков денежных средств бюджетов</t>
  </si>
  <si>
    <t>Дорожное хозяйство</t>
  </si>
  <si>
    <t xml:space="preserve">Прочие субсидии 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</si>
  <si>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</si>
  <si>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</si>
  <si>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000 2 02 03026 00 0000 151</t>
  </si>
  <si>
    <t>000 1 13 02013 01 0000 130</t>
  </si>
  <si>
    <t>- сборы за выдачу лицензий и право на производство и оборот этилового спирта, спиртосодержащей и алкогольной продукции, зачисляемые в местные бюджеты</t>
  </si>
  <si>
    <t>- прочие лицензионные сборы</t>
  </si>
  <si>
    <t>- прочие лицензионные сборы, зачисляемые в федеральный бюджет</t>
  </si>
  <si>
    <t>- прочие лицензионные сборы, зачисляемые в бюджеты субъектов Российской Федерации</t>
  </si>
  <si>
    <t>БЕЗВОЗМЕЗДНЫЕ ПОСТУПЛЕНИЯ</t>
  </si>
  <si>
    <t>Безвозмездные поступления от нерезидентов</t>
  </si>
  <si>
    <t>Безвозмездные поступления от нерезидентов в федеральный бюджет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</si>
  <si>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</si>
  <si>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 xml:space="preserve">Безвозмездные поступления от нерезидентов в бюджеты субъектов Российской Федерации </t>
  </si>
  <si>
    <t>000 1 08 01000 01 0000 110</t>
  </si>
  <si>
    <t>Прочие неналоговые доходы бюджетов муниципальных районов</t>
  </si>
  <si>
    <t>Увеличение прочих остатков денежных средств бюджетов</t>
  </si>
  <si>
    <t>0405</t>
  </si>
  <si>
    <t>Сельское хозяйство и рыболовство</t>
  </si>
  <si>
    <t>0406</t>
  </si>
  <si>
    <t>Водные ресурсы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</si>
  <si>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</si>
  <si>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000 2 02 09000 00 0000 151</t>
  </si>
  <si>
    <t>Прочие безвозмездные поступления от других бюджетов бюджетной системы</t>
  </si>
  <si>
    <t>000 2 02 09024 05 0000 151</t>
  </si>
  <si>
    <t>Обеспечение пожарной безопасности</t>
  </si>
  <si>
    <t>Наименование показателя</t>
  </si>
  <si>
    <t>0100</t>
  </si>
  <si>
    <t>0102</t>
  </si>
  <si>
    <t>Налог на доходы физических лиц</t>
  </si>
  <si>
    <t>Прикладные научные исследования в области образования</t>
  </si>
  <si>
    <t>0709</t>
  </si>
  <si>
    <t>Другие вопросы в области образования</t>
  </si>
  <si>
    <t>0800</t>
  </si>
  <si>
    <t>НАЛОГИ НА ПРИБЫЛЬ, ДОХОДЫ</t>
  </si>
  <si>
    <t>1003</t>
  </si>
  <si>
    <t>Социальное обеспечение населения</t>
  </si>
  <si>
    <t>1004</t>
  </si>
  <si>
    <t>1005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</si>
  <si>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</si>
  <si>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000 2 02 03002 10 0000 151</t>
  </si>
  <si>
    <t>Субвенции бюджетам поселений на осуществление полномочий по подготовке проведения статистических переписей</t>
  </si>
  <si>
    <t>000 1 14 02053 05 0000 440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</si>
  <si>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</si>
  <si>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</si>
  <si>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000 1 16 33050 05 0000 140</t>
  </si>
  <si>
    <t>000 2 02 03119 10 0000 151</t>
  </si>
  <si>
    <t>Денежные взыскания (штрафы) за правонарушения в области дорожного движения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</si>
  <si>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</si>
  <si>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Денежные взыскания (штрафы) за нарушение  бюджетного законодательства РФ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</si>
  <si>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</si>
  <si>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Налог, взимаемый в связи с применением патентной системы налогообложения, зачисляемый в бюджеты муниципальных районов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</si>
  <si>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</si>
  <si>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</si>
  <si>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 xml:space="preserve">  Уточненный годовой план 2017 год   </t>
  </si>
  <si>
    <t>000 1140405010 0000 420</t>
  </si>
  <si>
    <t>000 1140400000 0000 420</t>
  </si>
  <si>
    <t>Доходы от продажи нематериальных активов</t>
  </si>
  <si>
    <t>000 1170105005 0000 180</t>
  </si>
  <si>
    <t>000 2022555500 0000 151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</si>
  <si>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</si>
  <si>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</si>
  <si>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</si>
  <si>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Доходы от продажи нематериальных активов, находящихся в собственности сельских поселений</t>
  </si>
  <si>
    <t xml:space="preserve">Дотации бюджетам бюджетной системы Российской Федерации </t>
  </si>
  <si>
    <t>000 2000000000 0000 000</t>
  </si>
  <si>
    <t xml:space="preserve">  за 1 полугодие 2017 года        </t>
  </si>
  <si>
    <t>УТВЕРЖДЕН</t>
  </si>
  <si>
    <t>распоряжением администрации</t>
  </si>
  <si>
    <t>муниципального образования</t>
  </si>
  <si>
    <t>"Холмогорский муниципальный район"</t>
  </si>
  <si>
    <t>000 2021000000 0000 151</t>
  </si>
  <si>
    <t>000 2021500100 0000 151</t>
  </si>
  <si>
    <t>000 2021500105 0000 151</t>
  </si>
  <si>
    <t>000 2021500110 0000 151</t>
  </si>
  <si>
    <t>000 2022000000 0000 151</t>
  </si>
  <si>
    <t>000 2022021600 0000 151</t>
  </si>
  <si>
    <t>000 2022021605 0000 151</t>
  </si>
  <si>
    <t>000 2022999900 0000 151</t>
  </si>
  <si>
    <t>000 2022999905 0000 151</t>
  </si>
  <si>
    <t>000 2022999910 0000 151</t>
  </si>
  <si>
    <t>000 2023000000 0000 151</t>
  </si>
  <si>
    <t>Субвенции бюджетам бюджетной системы Российской Федерации</t>
  </si>
  <si>
    <t>000 2023002205 0000 151</t>
  </si>
  <si>
    <t>000 2023002200 0000 151</t>
  </si>
  <si>
    <t>000 2023002400 0000 151</t>
  </si>
  <si>
    <t>000 2023002405 0000 151</t>
  </si>
  <si>
    <t>000 2023002410 0000 151</t>
  </si>
  <si>
    <t>000 2023002900 0000 151</t>
  </si>
  <si>
    <t>000 2023002905 0000 151</t>
  </si>
  <si>
    <t>000 2023508200 0000 151</t>
  </si>
  <si>
    <t>000 2023508205 0000 151</t>
  </si>
  <si>
    <t>000 2023511800 0000 151</t>
  </si>
  <si>
    <t>000 2023511805 0000 151</t>
  </si>
  <si>
    <t>000 2023511810 0000 151</t>
  </si>
  <si>
    <t>000 2023999900 0000 151</t>
  </si>
  <si>
    <t>000 2023999905 0000 151</t>
  </si>
  <si>
    <t>000 2024000000 0000 151</t>
  </si>
  <si>
    <t>000 2024001400 0000 151</t>
  </si>
  <si>
    <t>000 2024001405 0000 151</t>
  </si>
  <si>
    <t>000 2024001410 0000 151</t>
  </si>
  <si>
    <t>000 2024999900 0000 151</t>
  </si>
  <si>
    <t>000 2024999905 0000 151</t>
  </si>
  <si>
    <t>000 2024999910 0000 151</t>
  </si>
  <si>
    <t>000 2180000000 0000 000</t>
  </si>
  <si>
    <t>000 2180000000 0000 151</t>
  </si>
  <si>
    <t>000 2186001005 0000 151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</si>
  <si>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</si>
  <si>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000 2190000000 0000 151</t>
  </si>
  <si>
    <t>000 2190000005 0000 151</t>
  </si>
  <si>
    <t>000 2190000010 0000 151</t>
  </si>
  <si>
    <t>000 2192502005 0000 151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</si>
  <si>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2015-2020 годы из бюджетов муниципальных районов</t>
  </si>
  <si>
    <t>000 2192506405 0000 151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</si>
  <si>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</si>
  <si>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</si>
  <si>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</si>
  <si>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</si>
  <si>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000 2196001010 0000 151</t>
  </si>
  <si>
    <t>000 1000000000 0000 000</t>
  </si>
  <si>
    <t>000 1010000000 0000 000</t>
  </si>
  <si>
    <t>000 1010200001 0000 110</t>
  </si>
  <si>
    <t>000 1010201001 0000 110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</si>
  <si>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2271 и 228 Налогового кодекса Российской Федерации</t>
  </si>
  <si>
    <t>000 1010202001 0000 110</t>
  </si>
  <si>
    <t>000 1010203001 0000 110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</si>
  <si>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</si>
  <si>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000 1010204001 0000 110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</si>
  <si>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</si>
  <si>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000 1030000000 0000 110</t>
  </si>
  <si>
    <t>000 1030200001 0000 110</t>
  </si>
  <si>
    <t>000 1030223001 0000 110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</si>
  <si>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</si>
  <si>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</si>
  <si>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</si>
  <si>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</si>
  <si>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</si>
  <si>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</si>
  <si>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</si>
  <si>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</si>
  <si>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Раздел 1. ДОХОДЫ БЮДЖЕТА</t>
  </si>
  <si>
    <t>НАЛОГОВЫЕ И НЕНАЛОГОВЫЕ ДОХОДЫ</t>
  </si>
  <si>
    <t>РАЗДЕЛ 2. РАСХОДЫ БЮДЖЕТА</t>
  </si>
  <si>
    <t>ИСТОЧНИКИ ФИНАНСИРОВАНИЯ ДЕФИЦИТА  БЮДЖЕТА</t>
  </si>
  <si>
    <t>Иные источники внутреннего финансирования дефицитов бюджетов</t>
  </si>
  <si>
    <t>Прочие межбюджетные трансферты, передаваемые бюджетам сельских поселений</t>
  </si>
  <si>
    <t>000 2 07 05000 05 0000 000</t>
  </si>
  <si>
    <t xml:space="preserve">Прочие безвозмездные поступления в бюджеты муниципальных районов   </t>
  </si>
  <si>
    <t>000 2 07 05030 05 0000 000</t>
  </si>
  <si>
    <t>ДОХОДЫ БЮДЖЕТОВ БЮДЖЕТНОЙ СИСТЕМЫ  РОССИЙСКОЙ ФЕДЕРАЦИИ 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</si>
  <si>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</si>
  <si>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</si>
  <si>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</si>
  <si>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</si>
  <si>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</si>
  <si>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</si>
  <si>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</si>
  <si>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</si>
  <si>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</si>
  <si>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 бюджетов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</si>
  <si>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</si>
  <si>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</si>
  <si>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000 1 17 05050 10 0000 180</t>
  </si>
  <si>
    <t>ЗАДОЛЖЕННОСТЬ И ПЕРЕРАСЧЁТЫ ПО ОТМЕНЁННЫМ НАЛОГАМ, СБОРАМ И ИНЫМ ОБЯЗАТЕЛЬНЫМ ПЛАТЕЖАМ</t>
  </si>
  <si>
    <t>000 109 01000 00 0000 000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</si>
  <si>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</si>
  <si>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бюджеты,мобилизуемый на территориях муниципальных районов</t>
  </si>
  <si>
    <t>000 1 16 21050 10 0000 140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</si>
  <si>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</si>
  <si>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 xml:space="preserve">   об исполнении бюджета МО "Холмогорский муниципальный район"     </t>
  </si>
  <si>
    <t xml:space="preserve">Невыясненные поступления, зачисляемые в бюджеты муниципальных районов </t>
  </si>
  <si>
    <t>000 1 16 25050 01 0000 140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</si>
  <si>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</si>
  <si>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</si>
  <si>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ШТРАФЫ, САНКЦИИ, ВОЗМЕЩЕНИЕ УЩЕРБА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</si>
  <si>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</si>
  <si>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</si>
  <si>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</si>
  <si>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Охрана семьи и детства</t>
  </si>
  <si>
    <t xml:space="preserve">Прочие поступления от денежных взысканий (штрафов) и иных сумм в возмещение ущерба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</si>
  <si>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</si>
  <si>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субвенции бюджетам муниципальных районов</t>
  </si>
  <si>
    <t>Прочие субсидии бюджетам муниципальных районов</t>
  </si>
  <si>
    <t>Безвозмездные поступления от других бюджетов бюджетной системы Российской Федерации</t>
  </si>
  <si>
    <t>000 1 08 02000 01 0000 110</t>
  </si>
  <si>
    <t xml:space="preserve"> -налог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 процентов по государственным и муниципальным </t>
  </si>
  <si>
    <t>Прочие субвенции</t>
  </si>
  <si>
    <t>Государственная пошлина по делам, рассматриваемым в арбитражных судах</t>
  </si>
  <si>
    <t>000 1050202002 0000 110</t>
  </si>
  <si>
    <t>000 1110900000 0000 120</t>
  </si>
  <si>
    <t>000 1110904000 0000 120</t>
  </si>
  <si>
    <t>000 1110904510 0000 120</t>
  </si>
  <si>
    <t>000 1170000000 0000 000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</si>
</sst>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vertical="top"/>
    </xf>
    <xf numFmtId="49" fontId="1" fillId="2" borderId="0" xfId="0" applyNumberFormat="1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vertical="top" wrapText="1"/>
    </xf>
    <xf numFmtId="1" fontId="2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Border="1" applyAlignment="1">
      <alignment horizontal="left" vertical="top" wrapText="1"/>
    </xf>
    <xf numFmtId="49" fontId="9" fillId="2" borderId="0" xfId="0" applyNumberFormat="1" applyFont="1" applyFill="1" applyAlignment="1">
      <alignment horizontal="left" vertical="top" wrapText="1"/>
    </xf>
    <xf numFmtId="1" fontId="9" fillId="2" borderId="0" xfId="0" applyNumberFormat="1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1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4" fontId="12" fillId="2" borderId="1" xfId="0" applyNumberFormat="1" applyFont="1" applyFill="1" applyBorder="1" applyAlignment="1">
      <alignment horizontal="right" vertical="top"/>
    </xf>
    <xf numFmtId="4" fontId="12" fillId="0" borderId="1" xfId="0" applyNumberFormat="1" applyFont="1" applyFill="1" applyBorder="1" applyAlignment="1">
      <alignment horizontal="right" vertical="top"/>
    </xf>
    <xf numFmtId="164" fontId="12" fillId="2" borderId="1" xfId="0" applyNumberFormat="1" applyFont="1" applyFill="1" applyBorder="1" applyAlignment="1">
      <alignment horizontal="right" vertical="top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right" vertical="top"/>
    </xf>
    <xf numFmtId="49" fontId="12" fillId="0" borderId="1" xfId="0" applyNumberFormat="1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right" vertical="top"/>
    </xf>
    <xf numFmtId="164" fontId="12" fillId="0" borderId="1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 vertical="top" wrapText="1"/>
    </xf>
    <xf numFmtId="1" fontId="7" fillId="2" borderId="0" xfId="0" applyNumberFormat="1" applyFont="1" applyFill="1" applyBorder="1" applyAlignment="1">
      <alignment horizontal="left" vertical="top" wrapText="1"/>
    </xf>
    <xf numFmtId="1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quotePrefix="1">
      <alignment horizontal="left" vertical="top" wrapText="1"/>
    </xf>
    <xf numFmtId="0" fontId="12" fillId="0" borderId="1" xfId="0" applyFont="1" applyFill="1" applyBorder="1" applyAlignment="1" quotePrefix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4" fontId="12" fillId="0" borderId="0" xfId="0" applyNumberFormat="1" applyFont="1" applyFill="1" applyAlignment="1">
      <alignment vertical="top"/>
    </xf>
    <xf numFmtId="11" fontId="12" fillId="0" borderId="1" xfId="0" applyNumberFormat="1" applyFont="1" applyFill="1" applyBorder="1" applyAlignment="1">
      <alignment horizontal="left" vertical="top" wrapText="1"/>
    </xf>
    <xf numFmtId="11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 quotePrefix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1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1" fontId="12" fillId="2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9" fillId="2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FF66FF"/>
      <rgbColor rgb="00FFFF99"/>
      <rgbColor rgb="00CCFFCC"/>
      <rgbColor rgb="00FFFD91"/>
      <rgbColor rgb="001D2FBE"/>
      <rgbColor rgb="00FF99CC"/>
      <rgbColor rgb="00004500"/>
      <rgbColor rgb="00CCFFFF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3"/>
  <sheetViews>
    <sheetView tabSelected="1" view="pageBreakPreview" zoomScale="75" zoomScaleNormal="75" zoomScaleSheetLayoutView="75" workbookViewId="0" topLeftCell="A1">
      <pane xSplit="2" ySplit="17" topLeftCell="C38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13" sqref="B13:B15"/>
    </sheetView>
  </sheetViews>
  <sheetFormatPr defaultColWidth="9.00390625" defaultRowHeight="12.75"/>
  <cols>
    <col min="1" max="1" width="26.25390625" style="1" customWidth="1"/>
    <col min="2" max="2" width="45.375" style="3" customWidth="1"/>
    <col min="3" max="3" width="17.125" style="10" customWidth="1"/>
    <col min="4" max="4" width="16.00390625" style="11" customWidth="1"/>
    <col min="5" max="5" width="9.375" style="9" customWidth="1"/>
    <col min="6" max="16384" width="9.125" style="2" customWidth="1"/>
  </cols>
  <sheetData>
    <row r="1" spans="3:5" ht="15">
      <c r="C1" s="71" t="s">
        <v>606</v>
      </c>
      <c r="D1" s="72"/>
      <c r="E1" s="72"/>
    </row>
    <row r="2" spans="3:5" ht="15">
      <c r="C2" s="71" t="s">
        <v>607</v>
      </c>
      <c r="D2" s="72"/>
      <c r="E2" s="72"/>
    </row>
    <row r="3" spans="3:5" ht="15">
      <c r="C3" s="71" t="s">
        <v>608</v>
      </c>
      <c r="D3" s="72"/>
      <c r="E3" s="72"/>
    </row>
    <row r="4" spans="3:5" ht="15">
      <c r="C4" s="71" t="s">
        <v>609</v>
      </c>
      <c r="D4" s="72"/>
      <c r="E4" s="72"/>
    </row>
    <row r="5" spans="3:5" ht="15">
      <c r="C5" s="73" t="s">
        <v>294</v>
      </c>
      <c r="D5" s="74"/>
      <c r="E5" s="74"/>
    </row>
    <row r="6" spans="1:5" ht="20.25" customHeight="1">
      <c r="A6" s="80" t="s">
        <v>29</v>
      </c>
      <c r="B6" s="81"/>
      <c r="C6" s="81"/>
      <c r="D6" s="81"/>
      <c r="E6" s="81"/>
    </row>
    <row r="7" spans="1:5" ht="15" customHeight="1">
      <c r="A7" s="82" t="s">
        <v>708</v>
      </c>
      <c r="B7" s="81"/>
      <c r="C7" s="81"/>
      <c r="D7" s="81"/>
      <c r="E7" s="81"/>
    </row>
    <row r="8" spans="1:5" ht="15" customHeight="1">
      <c r="A8" s="81"/>
      <c r="B8" s="81"/>
      <c r="C8" s="81"/>
      <c r="D8" s="81"/>
      <c r="E8" s="81"/>
    </row>
    <row r="9" spans="1:5" ht="18.75">
      <c r="A9" s="83" t="s">
        <v>605</v>
      </c>
      <c r="B9" s="81"/>
      <c r="C9" s="81"/>
      <c r="D9" s="81"/>
      <c r="E9" s="81"/>
    </row>
    <row r="10" spans="1:5" ht="17.25" customHeight="1">
      <c r="A10" s="13"/>
      <c r="B10" s="15"/>
      <c r="C10" s="14"/>
      <c r="D10" s="16"/>
      <c r="E10" s="17"/>
    </row>
    <row r="11" spans="1:5" ht="18.75">
      <c r="A11" s="13"/>
      <c r="B11" s="15"/>
      <c r="C11" s="14"/>
      <c r="D11" s="16"/>
      <c r="E11" s="17"/>
    </row>
    <row r="12" spans="1:5" ht="18.75">
      <c r="A12" s="13"/>
      <c r="B12" s="15"/>
      <c r="C12" s="19"/>
      <c r="D12" s="16"/>
      <c r="E12" s="84" t="s">
        <v>295</v>
      </c>
    </row>
    <row r="13" spans="1:5" ht="32.25" customHeight="1">
      <c r="A13" s="75"/>
      <c r="B13" s="76" t="s">
        <v>565</v>
      </c>
      <c r="C13" s="79" t="s">
        <v>593</v>
      </c>
      <c r="D13" s="77" t="s">
        <v>140</v>
      </c>
      <c r="E13" s="77" t="s">
        <v>117</v>
      </c>
    </row>
    <row r="14" spans="1:5" ht="27" customHeight="1">
      <c r="A14" s="75"/>
      <c r="B14" s="76"/>
      <c r="C14" s="79"/>
      <c r="D14" s="78"/>
      <c r="E14" s="78"/>
    </row>
    <row r="15" spans="1:5" ht="36" customHeight="1">
      <c r="A15" s="75"/>
      <c r="B15" s="76"/>
      <c r="C15" s="79"/>
      <c r="D15" s="78"/>
      <c r="E15" s="78"/>
    </row>
    <row r="16" spans="1:5" ht="12.75" customHeight="1">
      <c r="A16" s="20">
        <v>1</v>
      </c>
      <c r="B16" s="21">
        <v>2</v>
      </c>
      <c r="C16" s="22">
        <v>3</v>
      </c>
      <c r="D16" s="23">
        <v>4</v>
      </c>
      <c r="E16" s="24">
        <v>5</v>
      </c>
    </row>
    <row r="17" spans="1:5" ht="12.75" customHeight="1" hidden="1" thickBot="1">
      <c r="A17" s="25"/>
      <c r="B17" s="26"/>
      <c r="C17" s="27"/>
      <c r="D17" s="23"/>
      <c r="E17" s="24"/>
    </row>
    <row r="18" spans="1:5" ht="27.75" customHeight="1">
      <c r="A18" s="32"/>
      <c r="B18" s="33" t="s">
        <v>679</v>
      </c>
      <c r="C18" s="53"/>
      <c r="D18" s="54"/>
      <c r="E18" s="55"/>
    </row>
    <row r="19" spans="1:5" s="7" customFormat="1" ht="31.5" customHeight="1">
      <c r="A19" s="65" t="s">
        <v>658</v>
      </c>
      <c r="B19" s="67" t="s">
        <v>680</v>
      </c>
      <c r="C19" s="43">
        <f>SUM(C30+C36+C42+C54+C67+C81+C91+C111+C122+C134+C149+C155+C187)</f>
        <v>127237590</v>
      </c>
      <c r="D19" s="43">
        <f>SUM(D30+D36+D42+D54+D67+D81+D91+D111+D122+D134+D149+D155+D187)</f>
        <v>64008877.45999999</v>
      </c>
      <c r="E19" s="44">
        <f>SUM(D19/C19*100)</f>
        <v>50.306578001045125</v>
      </c>
    </row>
    <row r="20" spans="1:5" s="8" customFormat="1" ht="16.5" customHeight="1" hidden="1">
      <c r="A20" s="65" t="s">
        <v>194</v>
      </c>
      <c r="B20" s="67" t="s">
        <v>35</v>
      </c>
      <c r="C20" s="43">
        <f>SUM(C21,C24,C25,C26,C27,C28,C29)</f>
        <v>0</v>
      </c>
      <c r="D20" s="43">
        <f>SUM(D21,D24,D25,D26,D27,D28,D29)</f>
        <v>0</v>
      </c>
      <c r="E20" s="44"/>
    </row>
    <row r="21" spans="1:5" ht="35.25" customHeight="1" hidden="1">
      <c r="A21" s="32" t="s">
        <v>195</v>
      </c>
      <c r="B21" s="33" t="s">
        <v>115</v>
      </c>
      <c r="C21" s="38"/>
      <c r="D21" s="30">
        <f>SUM(D22:D23)</f>
        <v>0</v>
      </c>
      <c r="E21" s="44" t="e">
        <f aca="true" t="shared" si="0" ref="E21:E30">SUM(D21/C21*100)</f>
        <v>#DIV/0!</v>
      </c>
    </row>
    <row r="22" spans="1:5" ht="30" customHeight="1" hidden="1">
      <c r="A22" s="32" t="s">
        <v>193</v>
      </c>
      <c r="B22" s="56" t="s">
        <v>116</v>
      </c>
      <c r="C22" s="38"/>
      <c r="D22" s="30"/>
      <c r="E22" s="44" t="e">
        <f t="shared" si="0"/>
        <v>#DIV/0!</v>
      </c>
    </row>
    <row r="23" spans="1:5" ht="27" customHeight="1" hidden="1">
      <c r="A23" s="32" t="s">
        <v>196</v>
      </c>
      <c r="B23" s="56" t="s">
        <v>321</v>
      </c>
      <c r="C23" s="38"/>
      <c r="D23" s="30"/>
      <c r="E23" s="44" t="e">
        <f t="shared" si="0"/>
        <v>#DIV/0!</v>
      </c>
    </row>
    <row r="24" spans="1:5" ht="56.25" customHeight="1" hidden="1">
      <c r="A24" s="32" t="s">
        <v>197</v>
      </c>
      <c r="B24" s="57" t="s">
        <v>448</v>
      </c>
      <c r="C24" s="38"/>
      <c r="D24" s="30"/>
      <c r="E24" s="44" t="e">
        <f t="shared" si="0"/>
        <v>#DIV/0!</v>
      </c>
    </row>
    <row r="25" spans="1:5" ht="57" customHeight="1" hidden="1">
      <c r="A25" s="32" t="s">
        <v>198</v>
      </c>
      <c r="B25" s="33" t="s">
        <v>724</v>
      </c>
      <c r="C25" s="38"/>
      <c r="D25" s="30"/>
      <c r="E25" s="44" t="e">
        <f t="shared" si="0"/>
        <v>#DIV/0!</v>
      </c>
    </row>
    <row r="26" spans="1:5" ht="36.75" customHeight="1" hidden="1">
      <c r="A26" s="32" t="s">
        <v>199</v>
      </c>
      <c r="B26" s="33" t="s">
        <v>108</v>
      </c>
      <c r="C26" s="38"/>
      <c r="D26" s="30"/>
      <c r="E26" s="44" t="e">
        <f t="shared" si="0"/>
        <v>#DIV/0!</v>
      </c>
    </row>
    <row r="27" spans="1:5" ht="38.25" customHeight="1" hidden="1">
      <c r="A27" s="32" t="s">
        <v>200</v>
      </c>
      <c r="B27" s="33" t="s">
        <v>107</v>
      </c>
      <c r="C27" s="38"/>
      <c r="D27" s="30"/>
      <c r="E27" s="44" t="e">
        <f t="shared" si="0"/>
        <v>#DIV/0!</v>
      </c>
    </row>
    <row r="28" spans="1:5" ht="42.75" customHeight="1" hidden="1">
      <c r="A28" s="32" t="s">
        <v>390</v>
      </c>
      <c r="B28" s="33" t="s">
        <v>206</v>
      </c>
      <c r="C28" s="38"/>
      <c r="D28" s="30"/>
      <c r="E28" s="44" t="e">
        <f t="shared" si="0"/>
        <v>#DIV/0!</v>
      </c>
    </row>
    <row r="29" spans="1:5" ht="38.25" customHeight="1" hidden="1">
      <c r="A29" s="32" t="s">
        <v>360</v>
      </c>
      <c r="B29" s="33" t="s">
        <v>207</v>
      </c>
      <c r="C29" s="38"/>
      <c r="D29" s="30"/>
      <c r="E29" s="44" t="e">
        <f t="shared" si="0"/>
        <v>#DIV/0!</v>
      </c>
    </row>
    <row r="30" spans="1:5" ht="30.75" customHeight="1">
      <c r="A30" s="65" t="s">
        <v>659</v>
      </c>
      <c r="B30" s="33" t="s">
        <v>573</v>
      </c>
      <c r="C30" s="38">
        <f>SUM(C31)</f>
        <v>70961000</v>
      </c>
      <c r="D30" s="38">
        <f>SUM(D31)</f>
        <v>32346293.279999997</v>
      </c>
      <c r="E30" s="44">
        <f t="shared" si="0"/>
        <v>45.58319820746607</v>
      </c>
    </row>
    <row r="31" spans="1:5" s="8" customFormat="1" ht="31.5" customHeight="1">
      <c r="A31" s="65" t="s">
        <v>660</v>
      </c>
      <c r="B31" s="67" t="s">
        <v>568</v>
      </c>
      <c r="C31" s="43">
        <f>SUM(C32:C33,C34,C35)</f>
        <v>70961000</v>
      </c>
      <c r="D31" s="43">
        <f>SUM(D32:D33,D34,D35)</f>
        <v>32346293.279999997</v>
      </c>
      <c r="E31" s="44"/>
    </row>
    <row r="32" spans="1:5" ht="117.75" customHeight="1">
      <c r="A32" s="32" t="s">
        <v>661</v>
      </c>
      <c r="B32" s="33" t="s">
        <v>662</v>
      </c>
      <c r="C32" s="38">
        <v>70388000</v>
      </c>
      <c r="D32" s="30">
        <v>32226564.4</v>
      </c>
      <c r="E32" s="44"/>
    </row>
    <row r="33" spans="1:5" ht="173.25" customHeight="1">
      <c r="A33" s="32" t="s">
        <v>663</v>
      </c>
      <c r="B33" s="33" t="s">
        <v>551</v>
      </c>
      <c r="C33" s="38">
        <v>141200</v>
      </c>
      <c r="D33" s="30">
        <v>-10808.87</v>
      </c>
      <c r="E33" s="44"/>
    </row>
    <row r="34" spans="1:5" ht="81.75" customHeight="1">
      <c r="A34" s="32" t="s">
        <v>664</v>
      </c>
      <c r="B34" s="33" t="s">
        <v>665</v>
      </c>
      <c r="C34" s="38">
        <v>383000</v>
      </c>
      <c r="D34" s="30">
        <v>78753.73</v>
      </c>
      <c r="E34" s="44"/>
    </row>
    <row r="35" spans="1:5" ht="153.75" customHeight="1">
      <c r="A35" s="32" t="s">
        <v>666</v>
      </c>
      <c r="B35" s="39" t="s">
        <v>667</v>
      </c>
      <c r="C35" s="38">
        <v>48800</v>
      </c>
      <c r="D35" s="30">
        <v>51784.02</v>
      </c>
      <c r="E35" s="44"/>
    </row>
    <row r="36" spans="1:5" ht="61.5" customHeight="1">
      <c r="A36" s="65" t="s">
        <v>668</v>
      </c>
      <c r="B36" s="40" t="s">
        <v>413</v>
      </c>
      <c r="C36" s="58">
        <f>SUM(C37)</f>
        <v>9169000</v>
      </c>
      <c r="D36" s="58">
        <f>SUM(D37)</f>
        <v>4619647.93</v>
      </c>
      <c r="E36" s="44">
        <f>SUM(D36/C36*100)</f>
        <v>50.383334387610425</v>
      </c>
    </row>
    <row r="37" spans="1:5" ht="59.25" customHeight="1">
      <c r="A37" s="65" t="s">
        <v>669</v>
      </c>
      <c r="B37" s="40" t="s">
        <v>414</v>
      </c>
      <c r="C37" s="58">
        <f>SUM(C38:C41)</f>
        <v>9169000</v>
      </c>
      <c r="D37" s="58">
        <f>SUM(D38:D41)</f>
        <v>4619647.93</v>
      </c>
      <c r="E37" s="44"/>
    </row>
    <row r="38" spans="1:5" ht="115.5" customHeight="1">
      <c r="A38" s="32" t="s">
        <v>670</v>
      </c>
      <c r="B38" s="39" t="s">
        <v>443</v>
      </c>
      <c r="C38" s="38">
        <v>3200400</v>
      </c>
      <c r="D38" s="30">
        <v>1824368.87</v>
      </c>
      <c r="E38" s="34"/>
    </row>
    <row r="39" spans="1:5" ht="136.5" customHeight="1">
      <c r="A39" s="32" t="s">
        <v>209</v>
      </c>
      <c r="B39" s="39" t="s">
        <v>444</v>
      </c>
      <c r="C39" s="38">
        <v>49400</v>
      </c>
      <c r="D39" s="30">
        <v>19828.42</v>
      </c>
      <c r="E39" s="34"/>
    </row>
    <row r="40" spans="1:5" ht="114" customHeight="1">
      <c r="A40" s="32" t="s">
        <v>210</v>
      </c>
      <c r="B40" s="39" t="s">
        <v>445</v>
      </c>
      <c r="C40" s="38">
        <v>6405200</v>
      </c>
      <c r="D40" s="30">
        <v>3145494.71</v>
      </c>
      <c r="E40" s="34"/>
    </row>
    <row r="41" spans="1:5" ht="116.25" customHeight="1">
      <c r="A41" s="32" t="s">
        <v>211</v>
      </c>
      <c r="B41" s="39" t="s">
        <v>446</v>
      </c>
      <c r="C41" s="38">
        <v>-486000</v>
      </c>
      <c r="D41" s="30">
        <v>-370044.07</v>
      </c>
      <c r="E41" s="34"/>
    </row>
    <row r="42" spans="1:5" s="8" customFormat="1" ht="23.25" customHeight="1">
      <c r="A42" s="65" t="s">
        <v>212</v>
      </c>
      <c r="B42" s="66" t="s">
        <v>411</v>
      </c>
      <c r="C42" s="43">
        <f>SUM(C43+C46+C49+C52)</f>
        <v>17735000</v>
      </c>
      <c r="D42" s="43">
        <f>SUM(D43+D46+D49+D52)</f>
        <v>8435576.86</v>
      </c>
      <c r="E42" s="44">
        <f>SUM(D42/C42*100)</f>
        <v>47.56457208908937</v>
      </c>
    </row>
    <row r="43" spans="1:5" ht="25.5" customHeight="1" hidden="1">
      <c r="A43" s="65" t="s">
        <v>87</v>
      </c>
      <c r="B43" s="67" t="s">
        <v>372</v>
      </c>
      <c r="C43" s="43">
        <f>SUM(C44:C45)</f>
        <v>0</v>
      </c>
      <c r="D43" s="43">
        <f>SUM(D44:D45)</f>
        <v>0</v>
      </c>
      <c r="E43" s="44"/>
    </row>
    <row r="44" spans="1:5" ht="28.5" customHeight="1" hidden="1">
      <c r="A44" s="32" t="s">
        <v>498</v>
      </c>
      <c r="B44" s="33" t="s">
        <v>16</v>
      </c>
      <c r="C44" s="38"/>
      <c r="D44" s="30"/>
      <c r="E44" s="34"/>
    </row>
    <row r="45" spans="1:5" ht="51.75" customHeight="1" hidden="1">
      <c r="A45" s="32" t="s">
        <v>366</v>
      </c>
      <c r="B45" s="33" t="s">
        <v>367</v>
      </c>
      <c r="C45" s="38"/>
      <c r="D45" s="30"/>
      <c r="E45" s="34"/>
    </row>
    <row r="46" spans="1:5" ht="42" customHeight="1">
      <c r="A46" s="65" t="s">
        <v>213</v>
      </c>
      <c r="B46" s="67" t="s">
        <v>527</v>
      </c>
      <c r="C46" s="58">
        <f>SUM(C47:C48)</f>
        <v>16999000</v>
      </c>
      <c r="D46" s="58">
        <f>SUM(D47:D48)</f>
        <v>7706507.04</v>
      </c>
      <c r="E46" s="44"/>
    </row>
    <row r="47" spans="1:5" ht="44.25" customHeight="1">
      <c r="A47" s="32" t="s">
        <v>214</v>
      </c>
      <c r="B47" s="33" t="s">
        <v>527</v>
      </c>
      <c r="C47" s="38">
        <v>16999000</v>
      </c>
      <c r="D47" s="30">
        <v>7710311.87</v>
      </c>
      <c r="E47" s="44"/>
    </row>
    <row r="48" spans="1:5" ht="60.75" customHeight="1">
      <c r="A48" s="32" t="s">
        <v>727</v>
      </c>
      <c r="B48" s="33" t="s">
        <v>150</v>
      </c>
      <c r="C48" s="38"/>
      <c r="D48" s="30">
        <v>-3804.83</v>
      </c>
      <c r="E48" s="44"/>
    </row>
    <row r="49" spans="1:5" s="8" customFormat="1" ht="24.75" customHeight="1">
      <c r="A49" s="65" t="s">
        <v>215</v>
      </c>
      <c r="B49" s="67" t="s">
        <v>528</v>
      </c>
      <c r="C49" s="58">
        <f>SUM(C50:C51)</f>
        <v>671000</v>
      </c>
      <c r="D49" s="58">
        <f>SUM(D50:D51)</f>
        <v>612596.82</v>
      </c>
      <c r="E49" s="44"/>
    </row>
    <row r="50" spans="1:5" s="8" customFormat="1" ht="26.25" customHeight="1">
      <c r="A50" s="32" t="s">
        <v>216</v>
      </c>
      <c r="B50" s="33" t="s">
        <v>528</v>
      </c>
      <c r="C50" s="38">
        <v>671000</v>
      </c>
      <c r="D50" s="38">
        <v>612596.82</v>
      </c>
      <c r="E50" s="34"/>
    </row>
    <row r="51" spans="1:5" s="8" customFormat="1" ht="42" customHeight="1" hidden="1">
      <c r="A51" s="32" t="s">
        <v>122</v>
      </c>
      <c r="B51" s="33" t="s">
        <v>123</v>
      </c>
      <c r="C51" s="38"/>
      <c r="D51" s="38"/>
      <c r="E51" s="34"/>
    </row>
    <row r="52" spans="1:5" s="8" customFormat="1" ht="42.75" customHeight="1">
      <c r="A52" s="65" t="s">
        <v>217</v>
      </c>
      <c r="B52" s="33" t="s">
        <v>454</v>
      </c>
      <c r="C52" s="38">
        <f>SUM(C53)</f>
        <v>65000</v>
      </c>
      <c r="D52" s="38">
        <f>SUM(D53)</f>
        <v>116473</v>
      </c>
      <c r="E52" s="34"/>
    </row>
    <row r="53" spans="1:5" s="8" customFormat="1" ht="68.25" customHeight="1">
      <c r="A53" s="32" t="s">
        <v>218</v>
      </c>
      <c r="B53" s="33" t="s">
        <v>590</v>
      </c>
      <c r="C53" s="38">
        <v>65000</v>
      </c>
      <c r="D53" s="38">
        <v>116473</v>
      </c>
      <c r="E53" s="34"/>
    </row>
    <row r="54" spans="1:5" s="8" customFormat="1" ht="24" customHeight="1" hidden="1">
      <c r="A54" s="65" t="s">
        <v>219</v>
      </c>
      <c r="B54" s="66" t="s">
        <v>412</v>
      </c>
      <c r="C54" s="43">
        <f>SUM(C55+C57)</f>
        <v>0</v>
      </c>
      <c r="D54" s="43">
        <f>SUM(D55+D57)</f>
        <v>0</v>
      </c>
      <c r="E54" s="44">
        <v>0</v>
      </c>
    </row>
    <row r="55" spans="1:5" s="8" customFormat="1" ht="27" customHeight="1" hidden="1">
      <c r="A55" s="65" t="s">
        <v>220</v>
      </c>
      <c r="B55" s="67" t="s">
        <v>17</v>
      </c>
      <c r="C55" s="58">
        <f>SUM(C56)</f>
        <v>0</v>
      </c>
      <c r="D55" s="58">
        <f>SUM(D56)</f>
        <v>0</v>
      </c>
      <c r="E55" s="44"/>
    </row>
    <row r="56" spans="1:5" ht="76.5" customHeight="1" hidden="1">
      <c r="A56" s="32" t="s">
        <v>221</v>
      </c>
      <c r="B56" s="33" t="s">
        <v>416</v>
      </c>
      <c r="C56" s="38"/>
      <c r="D56" s="43"/>
      <c r="E56" s="34"/>
    </row>
    <row r="57" spans="1:5" ht="30" customHeight="1" hidden="1">
      <c r="A57" s="65" t="s">
        <v>222</v>
      </c>
      <c r="B57" s="67" t="s">
        <v>18</v>
      </c>
      <c r="C57" s="58">
        <f>SUM(C58+C60+C63+C65)</f>
        <v>0</v>
      </c>
      <c r="D57" s="58">
        <f>SUM(D58+D60+D63+D65)</f>
        <v>0</v>
      </c>
      <c r="E57" s="44"/>
    </row>
    <row r="58" spans="1:5" ht="61.5" customHeight="1" hidden="1">
      <c r="A58" s="65" t="s">
        <v>204</v>
      </c>
      <c r="B58" s="33" t="s">
        <v>344</v>
      </c>
      <c r="C58" s="38">
        <f>SUM(C59)</f>
        <v>0</v>
      </c>
      <c r="D58" s="38">
        <f>SUM(D59)</f>
        <v>0</v>
      </c>
      <c r="E58" s="34"/>
    </row>
    <row r="59" spans="1:5" ht="98.25" customHeight="1" hidden="1">
      <c r="A59" s="32" t="s">
        <v>324</v>
      </c>
      <c r="B59" s="33" t="s">
        <v>345</v>
      </c>
      <c r="C59" s="38"/>
      <c r="D59" s="30"/>
      <c r="E59" s="34"/>
    </row>
    <row r="60" spans="1:5" ht="73.5" customHeight="1" hidden="1">
      <c r="A60" s="65" t="s">
        <v>203</v>
      </c>
      <c r="B60" s="67" t="s">
        <v>398</v>
      </c>
      <c r="C60" s="58">
        <f>SUM(C61:C62)</f>
        <v>0</v>
      </c>
      <c r="D60" s="58">
        <f>SUM(D61:D62)</f>
        <v>0</v>
      </c>
      <c r="E60" s="44"/>
    </row>
    <row r="61" spans="1:5" ht="38.25" customHeight="1" hidden="1">
      <c r="A61" s="32" t="s">
        <v>453</v>
      </c>
      <c r="B61" s="33" t="s">
        <v>455</v>
      </c>
      <c r="C61" s="58">
        <v>0</v>
      </c>
      <c r="D61" s="58">
        <v>0</v>
      </c>
      <c r="E61" s="44"/>
    </row>
    <row r="62" spans="1:5" ht="45.75" customHeight="1" hidden="1">
      <c r="A62" s="32" t="s">
        <v>355</v>
      </c>
      <c r="B62" s="33" t="s">
        <v>30</v>
      </c>
      <c r="C62" s="38"/>
      <c r="D62" s="30"/>
      <c r="E62" s="34"/>
    </row>
    <row r="63" spans="1:5" ht="36" customHeight="1" hidden="1">
      <c r="A63" s="65" t="s">
        <v>223</v>
      </c>
      <c r="B63" s="33" t="s">
        <v>509</v>
      </c>
      <c r="C63" s="38">
        <f>SUM(C64)</f>
        <v>0</v>
      </c>
      <c r="D63" s="38">
        <f>SUM(D64)</f>
        <v>0</v>
      </c>
      <c r="E63" s="34"/>
    </row>
    <row r="64" spans="1:5" ht="63" customHeight="1" hidden="1">
      <c r="A64" s="32" t="s">
        <v>224</v>
      </c>
      <c r="B64" s="33" t="s">
        <v>417</v>
      </c>
      <c r="C64" s="38"/>
      <c r="D64" s="30"/>
      <c r="E64" s="34"/>
    </row>
    <row r="65" spans="1:5" ht="39" customHeight="1" hidden="1">
      <c r="A65" s="65" t="s">
        <v>225</v>
      </c>
      <c r="B65" s="33" t="s">
        <v>510</v>
      </c>
      <c r="C65" s="38">
        <f>SUM(C66)</f>
        <v>0</v>
      </c>
      <c r="D65" s="38">
        <f>SUM(D66)</f>
        <v>0</v>
      </c>
      <c r="E65" s="34"/>
    </row>
    <row r="66" spans="1:5" ht="59.25" customHeight="1" hidden="1">
      <c r="A66" s="32" t="s">
        <v>226</v>
      </c>
      <c r="B66" s="33" t="s">
        <v>511</v>
      </c>
      <c r="C66" s="38"/>
      <c r="D66" s="30"/>
      <c r="E66" s="34"/>
    </row>
    <row r="67" spans="1:5" s="8" customFormat="1" ht="22.5" customHeight="1">
      <c r="A67" s="65" t="s">
        <v>227</v>
      </c>
      <c r="B67" s="66" t="s">
        <v>202</v>
      </c>
      <c r="C67" s="43">
        <f>SUM(C72+C75+C78)</f>
        <v>3180000</v>
      </c>
      <c r="D67" s="43">
        <f>SUM(D72+D75+D78)</f>
        <v>1547072.78</v>
      </c>
      <c r="E67" s="44">
        <f>SUM(D67/C67*100)</f>
        <v>48.650087421383645</v>
      </c>
    </row>
    <row r="68" spans="1:5" s="8" customFormat="1" ht="27" customHeight="1" hidden="1">
      <c r="A68" s="65" t="s">
        <v>553</v>
      </c>
      <c r="B68" s="67" t="s">
        <v>726</v>
      </c>
      <c r="C68" s="58"/>
      <c r="D68" s="58"/>
      <c r="E68" s="34"/>
    </row>
    <row r="69" spans="1:5" s="8" customFormat="1" ht="78.75" hidden="1">
      <c r="A69" s="65" t="s">
        <v>723</v>
      </c>
      <c r="B69" s="67" t="s">
        <v>13</v>
      </c>
      <c r="C69" s="43">
        <f>SUM(C70:C71)</f>
        <v>0</v>
      </c>
      <c r="D69" s="43">
        <f>SUM(D70:D71)</f>
        <v>0</v>
      </c>
      <c r="E69" s="34"/>
    </row>
    <row r="70" spans="1:5" ht="27" customHeight="1" hidden="1">
      <c r="A70" s="32" t="s">
        <v>456</v>
      </c>
      <c r="B70" s="33" t="s">
        <v>14</v>
      </c>
      <c r="C70" s="38"/>
      <c r="D70" s="38"/>
      <c r="E70" s="34" t="e">
        <f>SUM(D70/C70*100)</f>
        <v>#DIV/0!</v>
      </c>
    </row>
    <row r="71" spans="1:5" ht="36.75" customHeight="1" hidden="1">
      <c r="A71" s="32" t="s">
        <v>457</v>
      </c>
      <c r="B71" s="33" t="s">
        <v>15</v>
      </c>
      <c r="C71" s="38"/>
      <c r="D71" s="38"/>
      <c r="E71" s="34" t="e">
        <f>SUM(D71/C71*100)</f>
        <v>#DIV/0!</v>
      </c>
    </row>
    <row r="72" spans="1:5" s="8" customFormat="1" ht="59.25" customHeight="1">
      <c r="A72" s="65" t="s">
        <v>228</v>
      </c>
      <c r="B72" s="67" t="s">
        <v>350</v>
      </c>
      <c r="C72" s="43">
        <f>SUM(C73:C74)</f>
        <v>2560000</v>
      </c>
      <c r="D72" s="43">
        <f>SUM(D73:D74)</f>
        <v>1252272.78</v>
      </c>
      <c r="E72" s="34"/>
    </row>
    <row r="73" spans="1:5" ht="77.25" customHeight="1">
      <c r="A73" s="32" t="s">
        <v>229</v>
      </c>
      <c r="B73" s="33" t="s">
        <v>151</v>
      </c>
      <c r="C73" s="38">
        <v>2560000</v>
      </c>
      <c r="D73" s="30">
        <v>1252272.78</v>
      </c>
      <c r="E73" s="34"/>
    </row>
    <row r="74" spans="1:5" ht="26.25" customHeight="1" hidden="1">
      <c r="A74" s="32" t="s">
        <v>458</v>
      </c>
      <c r="B74" s="33" t="s">
        <v>36</v>
      </c>
      <c r="C74" s="38"/>
      <c r="D74" s="30"/>
      <c r="E74" s="34"/>
    </row>
    <row r="75" spans="1:5" s="8" customFormat="1" ht="84.75" customHeight="1" hidden="1">
      <c r="A75" s="65" t="s">
        <v>230</v>
      </c>
      <c r="B75" s="67" t="s">
        <v>152</v>
      </c>
      <c r="C75" s="58">
        <f>SUM(C76:C77)</f>
        <v>0</v>
      </c>
      <c r="D75" s="58">
        <f>SUM(D76:D77)</f>
        <v>0</v>
      </c>
      <c r="E75" s="44"/>
    </row>
    <row r="76" spans="1:5" s="8" customFormat="1" ht="21" customHeight="1" hidden="1">
      <c r="A76" s="32" t="s">
        <v>84</v>
      </c>
      <c r="B76" s="33" t="s">
        <v>499</v>
      </c>
      <c r="C76" s="58"/>
      <c r="D76" s="43"/>
      <c r="E76" s="44"/>
    </row>
    <row r="77" spans="1:5" s="8" customFormat="1" ht="121.5" customHeight="1" hidden="1">
      <c r="A77" s="32" t="s">
        <v>231</v>
      </c>
      <c r="B77" s="33" t="s">
        <v>153</v>
      </c>
      <c r="C77" s="58"/>
      <c r="D77" s="43"/>
      <c r="E77" s="44"/>
    </row>
    <row r="78" spans="1:5" s="8" customFormat="1" ht="69.75" customHeight="1">
      <c r="A78" s="65" t="s">
        <v>232</v>
      </c>
      <c r="B78" s="67" t="s">
        <v>523</v>
      </c>
      <c r="C78" s="43">
        <f>SUM(C79:C80)</f>
        <v>620000</v>
      </c>
      <c r="D78" s="43">
        <f>SUM(D79:D80)</f>
        <v>294800</v>
      </c>
      <c r="E78" s="34"/>
    </row>
    <row r="79" spans="1:5" ht="74.25" customHeight="1" hidden="1">
      <c r="A79" s="32" t="s">
        <v>40</v>
      </c>
      <c r="B79" s="33" t="s">
        <v>51</v>
      </c>
      <c r="C79" s="38"/>
      <c r="D79" s="30"/>
      <c r="E79" s="34"/>
    </row>
    <row r="80" spans="1:5" ht="269.25" customHeight="1">
      <c r="A80" s="32" t="s">
        <v>233</v>
      </c>
      <c r="B80" s="33" t="s">
        <v>154</v>
      </c>
      <c r="C80" s="38">
        <v>620000</v>
      </c>
      <c r="D80" s="30">
        <v>294800</v>
      </c>
      <c r="E80" s="34"/>
    </row>
    <row r="81" spans="1:5" ht="58.5" customHeight="1" hidden="1">
      <c r="A81" s="65" t="s">
        <v>424</v>
      </c>
      <c r="B81" s="33" t="s">
        <v>702</v>
      </c>
      <c r="C81" s="38">
        <f>SUM(C82+C84+C86)</f>
        <v>0</v>
      </c>
      <c r="D81" s="38">
        <f>SUM(D82+D84+D86)</f>
        <v>0</v>
      </c>
      <c r="E81" s="34">
        <v>0</v>
      </c>
    </row>
    <row r="82" spans="1:5" ht="26.25" customHeight="1" hidden="1">
      <c r="A82" s="65" t="s">
        <v>703</v>
      </c>
      <c r="B82" s="33" t="s">
        <v>704</v>
      </c>
      <c r="C82" s="38">
        <f>SUM(C83)</f>
        <v>0</v>
      </c>
      <c r="D82" s="38">
        <f>SUM(D83)</f>
        <v>0</v>
      </c>
      <c r="E82" s="34"/>
    </row>
    <row r="83" spans="1:5" ht="37.5" customHeight="1" hidden="1">
      <c r="A83" s="32" t="s">
        <v>501</v>
      </c>
      <c r="B83" s="33" t="s">
        <v>705</v>
      </c>
      <c r="C83" s="38"/>
      <c r="D83" s="30"/>
      <c r="E83" s="34"/>
    </row>
    <row r="84" spans="1:5" ht="24" customHeight="1" hidden="1">
      <c r="A84" s="65" t="s">
        <v>425</v>
      </c>
      <c r="B84" s="33" t="s">
        <v>500</v>
      </c>
      <c r="C84" s="38">
        <f>SUM(C85)</f>
        <v>0</v>
      </c>
      <c r="D84" s="38">
        <f>SUM(D85)</f>
        <v>0</v>
      </c>
      <c r="E84" s="34"/>
    </row>
    <row r="85" spans="1:5" ht="59.25" customHeight="1" hidden="1">
      <c r="A85" s="32" t="s">
        <v>426</v>
      </c>
      <c r="B85" s="33" t="s">
        <v>502</v>
      </c>
      <c r="C85" s="38"/>
      <c r="D85" s="30"/>
      <c r="E85" s="34"/>
    </row>
    <row r="86" spans="1:5" ht="39.75" customHeight="1" hidden="1">
      <c r="A86" s="65" t="s">
        <v>41</v>
      </c>
      <c r="B86" s="33" t="s">
        <v>42</v>
      </c>
      <c r="C86" s="38">
        <f>SUM(C87+C89)</f>
        <v>0</v>
      </c>
      <c r="D86" s="38">
        <f>SUM(D87+D89)</f>
        <v>0</v>
      </c>
      <c r="E86" s="44"/>
    </row>
    <row r="87" spans="1:5" ht="60.75" customHeight="1" hidden="1">
      <c r="A87" s="65" t="s">
        <v>43</v>
      </c>
      <c r="B87" s="33" t="s">
        <v>44</v>
      </c>
      <c r="C87" s="38">
        <f>SUM(C88)</f>
        <v>0</v>
      </c>
      <c r="D87" s="38">
        <f>SUM(D88)</f>
        <v>0</v>
      </c>
      <c r="E87" s="34"/>
    </row>
    <row r="88" spans="1:5" ht="76.5" customHeight="1" hidden="1">
      <c r="A88" s="32" t="s">
        <v>45</v>
      </c>
      <c r="B88" s="33" t="s">
        <v>46</v>
      </c>
      <c r="C88" s="38"/>
      <c r="D88" s="30"/>
      <c r="E88" s="34"/>
    </row>
    <row r="89" spans="1:5" ht="21.75" customHeight="1" hidden="1">
      <c r="A89" s="65" t="s">
        <v>47</v>
      </c>
      <c r="B89" s="33" t="s">
        <v>48</v>
      </c>
      <c r="C89" s="38">
        <f>SUM(C90)</f>
        <v>0</v>
      </c>
      <c r="D89" s="38">
        <f>SUM(D90)</f>
        <v>0</v>
      </c>
      <c r="E89" s="34"/>
    </row>
    <row r="90" spans="1:5" ht="40.5" customHeight="1" hidden="1">
      <c r="A90" s="32" t="s">
        <v>49</v>
      </c>
      <c r="B90" s="33" t="s">
        <v>50</v>
      </c>
      <c r="C90" s="38"/>
      <c r="D90" s="30"/>
      <c r="E90" s="34"/>
    </row>
    <row r="91" spans="1:5" s="8" customFormat="1" ht="78" customHeight="1">
      <c r="A91" s="65" t="s">
        <v>234</v>
      </c>
      <c r="B91" s="67" t="s">
        <v>326</v>
      </c>
      <c r="C91" s="43">
        <f>SUM(C92+C94+C105)</f>
        <v>12235000</v>
      </c>
      <c r="D91" s="43">
        <f>SUM(D92+D94+D105)</f>
        <v>6345301.74</v>
      </c>
      <c r="E91" s="44">
        <f>SUM(D91/C91*100)</f>
        <v>51.86188590110339</v>
      </c>
    </row>
    <row r="92" spans="1:5" s="8" customFormat="1" ht="78" customHeight="1">
      <c r="A92" s="65" t="s">
        <v>66</v>
      </c>
      <c r="B92" s="67" t="s">
        <v>74</v>
      </c>
      <c r="C92" s="43">
        <f>SUM(C93)</f>
        <v>0</v>
      </c>
      <c r="D92" s="43">
        <f>SUM(D93)</f>
        <v>15000</v>
      </c>
      <c r="E92" s="44"/>
    </row>
    <row r="93" spans="1:5" s="8" customFormat="1" ht="75" customHeight="1">
      <c r="A93" s="32" t="s">
        <v>75</v>
      </c>
      <c r="B93" s="33" t="s">
        <v>76</v>
      </c>
      <c r="C93" s="30"/>
      <c r="D93" s="30">
        <v>15000</v>
      </c>
      <c r="E93" s="34"/>
    </row>
    <row r="94" spans="1:5" s="8" customFormat="1" ht="152.25" customHeight="1">
      <c r="A94" s="65" t="s">
        <v>235</v>
      </c>
      <c r="B94" s="67" t="s">
        <v>52</v>
      </c>
      <c r="C94" s="43">
        <f>SUM(C95+C97+C100+C103)</f>
        <v>12235000</v>
      </c>
      <c r="D94" s="43">
        <f>SUM(D95+D97+D100+D103)</f>
        <v>6290301.74</v>
      </c>
      <c r="E94" s="44"/>
    </row>
    <row r="95" spans="1:5" ht="108" customHeight="1">
      <c r="A95" s="65" t="s">
        <v>236</v>
      </c>
      <c r="B95" s="67" t="s">
        <v>699</v>
      </c>
      <c r="C95" s="43">
        <f>SUM(C96)</f>
        <v>10240000</v>
      </c>
      <c r="D95" s="43">
        <f>SUM(D96)</f>
        <v>4740268.58</v>
      </c>
      <c r="E95" s="44"/>
    </row>
    <row r="96" spans="1:5" ht="131.25" customHeight="1">
      <c r="A96" s="32" t="s">
        <v>237</v>
      </c>
      <c r="B96" s="33" t="s">
        <v>155</v>
      </c>
      <c r="C96" s="38">
        <v>10240000</v>
      </c>
      <c r="D96" s="30">
        <v>4740268.58</v>
      </c>
      <c r="E96" s="34"/>
    </row>
    <row r="97" spans="1:5" ht="152.25" customHeight="1">
      <c r="A97" s="65" t="s">
        <v>238</v>
      </c>
      <c r="B97" s="33" t="s">
        <v>582</v>
      </c>
      <c r="C97" s="38">
        <f>SUM(C98:C99)</f>
        <v>108000</v>
      </c>
      <c r="D97" s="38">
        <f>SUM(D98:D99)</f>
        <v>70291.43</v>
      </c>
      <c r="E97" s="34"/>
    </row>
    <row r="98" spans="1:5" ht="120.75" customHeight="1">
      <c r="A98" s="32" t="s">
        <v>239</v>
      </c>
      <c r="B98" s="33" t="s">
        <v>515</v>
      </c>
      <c r="C98" s="38">
        <v>108000</v>
      </c>
      <c r="D98" s="30">
        <v>70291.43</v>
      </c>
      <c r="E98" s="34"/>
    </row>
    <row r="99" spans="1:5" ht="127.5" customHeight="1" hidden="1">
      <c r="A99" s="32" t="s">
        <v>240</v>
      </c>
      <c r="B99" s="33" t="s">
        <v>338</v>
      </c>
      <c r="C99" s="38"/>
      <c r="D99" s="30"/>
      <c r="E99" s="34"/>
    </row>
    <row r="100" spans="1:5" ht="120" customHeight="1">
      <c r="A100" s="65" t="s">
        <v>241</v>
      </c>
      <c r="B100" s="67" t="s">
        <v>418</v>
      </c>
      <c r="C100" s="58">
        <f>SUM(C102+C101)</f>
        <v>1887000</v>
      </c>
      <c r="D100" s="58">
        <f>SUM(D102+D101)</f>
        <v>1479741.73</v>
      </c>
      <c r="E100" s="44"/>
    </row>
    <row r="101" spans="1:5" ht="108.75" customHeight="1">
      <c r="A101" s="32" t="s">
        <v>242</v>
      </c>
      <c r="B101" s="33" t="s">
        <v>53</v>
      </c>
      <c r="C101" s="58">
        <v>1887000</v>
      </c>
      <c r="D101" s="58">
        <v>1479741.73</v>
      </c>
      <c r="E101" s="44"/>
    </row>
    <row r="102" spans="1:5" ht="116.25" customHeight="1" hidden="1">
      <c r="A102" s="32" t="s">
        <v>243</v>
      </c>
      <c r="B102" s="33" t="s">
        <v>156</v>
      </c>
      <c r="C102" s="38"/>
      <c r="D102" s="30"/>
      <c r="E102" s="34"/>
    </row>
    <row r="103" spans="1:5" ht="78" customHeight="1" hidden="1">
      <c r="A103" s="65" t="s">
        <v>244</v>
      </c>
      <c r="B103" s="33" t="s">
        <v>447</v>
      </c>
      <c r="C103" s="38">
        <f>SUM(C104)</f>
        <v>0</v>
      </c>
      <c r="D103" s="38">
        <f>SUM(D104)</f>
        <v>0</v>
      </c>
      <c r="E103" s="34"/>
    </row>
    <row r="104" spans="1:5" ht="66.75" customHeight="1" hidden="1">
      <c r="A104" s="32" t="s">
        <v>245</v>
      </c>
      <c r="B104" s="33" t="s">
        <v>157</v>
      </c>
      <c r="C104" s="38"/>
      <c r="D104" s="30"/>
      <c r="E104" s="34"/>
    </row>
    <row r="105" spans="1:5" ht="138" customHeight="1">
      <c r="A105" s="65" t="s">
        <v>728</v>
      </c>
      <c r="B105" s="33" t="s">
        <v>54</v>
      </c>
      <c r="C105" s="38">
        <f>SUM(C106+C108)</f>
        <v>0</v>
      </c>
      <c r="D105" s="38">
        <f>SUM(D106+D108)</f>
        <v>40000</v>
      </c>
      <c r="E105" s="34"/>
    </row>
    <row r="106" spans="1:5" ht="39" customHeight="1" hidden="1">
      <c r="A106" s="65" t="s">
        <v>55</v>
      </c>
      <c r="B106" s="33" t="s">
        <v>57</v>
      </c>
      <c r="C106" s="38">
        <f>SUM(C107)</f>
        <v>0</v>
      </c>
      <c r="D106" s="38">
        <f>SUM(D107)</f>
        <v>0</v>
      </c>
      <c r="E106" s="34"/>
    </row>
    <row r="107" spans="1:5" ht="37.5" customHeight="1" hidden="1">
      <c r="A107" s="32" t="s">
        <v>58</v>
      </c>
      <c r="B107" s="33" t="s">
        <v>90</v>
      </c>
      <c r="C107" s="38"/>
      <c r="D107" s="30"/>
      <c r="E107" s="34"/>
    </row>
    <row r="108" spans="1:5" s="8" customFormat="1" ht="135.75" customHeight="1">
      <c r="A108" s="65" t="s">
        <v>729</v>
      </c>
      <c r="B108" s="67" t="s">
        <v>419</v>
      </c>
      <c r="C108" s="43">
        <f>SUM(C109:C110)</f>
        <v>0</v>
      </c>
      <c r="D108" s="43">
        <f>SUM(D109:D110)</f>
        <v>40000</v>
      </c>
      <c r="E108" s="34"/>
    </row>
    <row r="109" spans="1:5" s="8" customFormat="1" ht="120" customHeight="1">
      <c r="A109" s="32" t="s">
        <v>187</v>
      </c>
      <c r="B109" s="33" t="s">
        <v>59</v>
      </c>
      <c r="C109" s="43"/>
      <c r="D109" s="30">
        <v>40000</v>
      </c>
      <c r="E109" s="34"/>
    </row>
    <row r="110" spans="1:5" ht="124.5" customHeight="1" hidden="1">
      <c r="A110" s="32" t="s">
        <v>730</v>
      </c>
      <c r="B110" s="33" t="s">
        <v>158</v>
      </c>
      <c r="C110" s="38"/>
      <c r="D110" s="30"/>
      <c r="E110" s="34"/>
    </row>
    <row r="111" spans="1:5" s="8" customFormat="1" ht="42" customHeight="1">
      <c r="A111" s="65" t="s">
        <v>246</v>
      </c>
      <c r="B111" s="67" t="s">
        <v>493</v>
      </c>
      <c r="C111" s="43">
        <f>SUM(C118:C121)</f>
        <v>760000</v>
      </c>
      <c r="D111" s="43">
        <f>SUM(D118:D121)</f>
        <v>281899.01</v>
      </c>
      <c r="E111" s="44">
        <f>SUM(D111/C111*100)</f>
        <v>37.091975</v>
      </c>
    </row>
    <row r="112" spans="1:5" s="8" customFormat="1" ht="42" customHeight="1">
      <c r="A112" s="32" t="s">
        <v>247</v>
      </c>
      <c r="B112" s="33" t="s">
        <v>145</v>
      </c>
      <c r="C112" s="30">
        <f>SUM(C118:C121)</f>
        <v>760000</v>
      </c>
      <c r="D112" s="30">
        <f>SUM(D118:D121)</f>
        <v>281899.01</v>
      </c>
      <c r="E112" s="44"/>
    </row>
    <row r="113" spans="1:5" ht="48" customHeight="1" hidden="1">
      <c r="A113" s="59" t="s">
        <v>543</v>
      </c>
      <c r="B113" s="60" t="s">
        <v>544</v>
      </c>
      <c r="C113" s="38"/>
      <c r="D113" s="30"/>
      <c r="E113" s="34"/>
    </row>
    <row r="114" spans="1:5" ht="14.25" customHeight="1" hidden="1">
      <c r="A114" s="59" t="s">
        <v>362</v>
      </c>
      <c r="B114" s="37" t="s">
        <v>545</v>
      </c>
      <c r="C114" s="43">
        <f>SUM(C115:C117)</f>
        <v>0</v>
      </c>
      <c r="D114" s="43">
        <f>SUM(D115:D117)</f>
        <v>0</v>
      </c>
      <c r="E114" s="34"/>
    </row>
    <row r="115" spans="1:5" ht="24" customHeight="1" hidden="1">
      <c r="A115" s="59" t="s">
        <v>363</v>
      </c>
      <c r="B115" s="60" t="s">
        <v>546</v>
      </c>
      <c r="C115" s="38"/>
      <c r="D115" s="30"/>
      <c r="E115" s="34"/>
    </row>
    <row r="116" spans="1:5" ht="24" customHeight="1" hidden="1">
      <c r="A116" s="59" t="s">
        <v>364</v>
      </c>
      <c r="B116" s="60" t="s">
        <v>547</v>
      </c>
      <c r="C116" s="38"/>
      <c r="D116" s="30"/>
      <c r="E116" s="34"/>
    </row>
    <row r="117" spans="1:5" ht="24" customHeight="1" hidden="1">
      <c r="A117" s="59" t="s">
        <v>365</v>
      </c>
      <c r="B117" s="60" t="s">
        <v>361</v>
      </c>
      <c r="C117" s="38"/>
      <c r="D117" s="30"/>
      <c r="E117" s="34"/>
    </row>
    <row r="118" spans="1:5" ht="59.25" customHeight="1">
      <c r="A118" s="32" t="s">
        <v>248</v>
      </c>
      <c r="B118" s="35" t="s">
        <v>60</v>
      </c>
      <c r="C118" s="38">
        <v>183000</v>
      </c>
      <c r="D118" s="30">
        <v>90159.06</v>
      </c>
      <c r="E118" s="34"/>
    </row>
    <row r="119" spans="1:5" ht="57.75" customHeight="1">
      <c r="A119" s="32" t="s">
        <v>249</v>
      </c>
      <c r="B119" s="35" t="s">
        <v>368</v>
      </c>
      <c r="C119" s="38">
        <v>5000</v>
      </c>
      <c r="D119" s="30">
        <v>8680.62</v>
      </c>
      <c r="E119" s="34"/>
    </row>
    <row r="120" spans="1:5" ht="39" customHeight="1">
      <c r="A120" s="32" t="s">
        <v>250</v>
      </c>
      <c r="B120" s="35" t="s">
        <v>56</v>
      </c>
      <c r="C120" s="38">
        <v>32000</v>
      </c>
      <c r="D120" s="30">
        <v>30392.79</v>
      </c>
      <c r="E120" s="34"/>
    </row>
    <row r="121" spans="1:5" ht="39.75" customHeight="1">
      <c r="A121" s="32" t="s">
        <v>251</v>
      </c>
      <c r="B121" s="35" t="s">
        <v>369</v>
      </c>
      <c r="C121" s="38">
        <v>540000</v>
      </c>
      <c r="D121" s="30">
        <v>152666.54</v>
      </c>
      <c r="E121" s="34"/>
    </row>
    <row r="122" spans="1:5" ht="59.25" customHeight="1">
      <c r="A122" s="65" t="s">
        <v>252</v>
      </c>
      <c r="B122" s="67" t="s">
        <v>186</v>
      </c>
      <c r="C122" s="38">
        <f>SUM(C123+C127)</f>
        <v>1991860</v>
      </c>
      <c r="D122" s="38">
        <f>SUM(D123+D127)</f>
        <v>1166759</v>
      </c>
      <c r="E122" s="44">
        <f>SUM(D122/C122*100)</f>
        <v>58.57635576797566</v>
      </c>
    </row>
    <row r="123" spans="1:5" ht="38.25" customHeight="1">
      <c r="A123" s="59" t="s">
        <v>253</v>
      </c>
      <c r="B123" s="37" t="s">
        <v>61</v>
      </c>
      <c r="C123" s="43">
        <f>SUM(C124)</f>
        <v>1901000</v>
      </c>
      <c r="D123" s="43">
        <f>SUM(D124)</f>
        <v>1013699</v>
      </c>
      <c r="E123" s="34"/>
    </row>
    <row r="124" spans="1:5" ht="42.75" customHeight="1">
      <c r="A124" s="41" t="s">
        <v>254</v>
      </c>
      <c r="B124" s="35" t="s">
        <v>62</v>
      </c>
      <c r="C124" s="38">
        <f>SUM(C125:C126)</f>
        <v>1901000</v>
      </c>
      <c r="D124" s="38">
        <f>SUM(D125:D126)</f>
        <v>1013699</v>
      </c>
      <c r="E124" s="34"/>
    </row>
    <row r="125" spans="1:5" ht="57.75" customHeight="1">
      <c r="A125" s="59" t="s">
        <v>255</v>
      </c>
      <c r="B125" s="37" t="s">
        <v>63</v>
      </c>
      <c r="C125" s="38">
        <v>1901000</v>
      </c>
      <c r="D125" s="30">
        <v>1013699</v>
      </c>
      <c r="E125" s="34"/>
    </row>
    <row r="126" spans="1:5" ht="60" customHeight="1" hidden="1">
      <c r="A126" s="59" t="s">
        <v>256</v>
      </c>
      <c r="B126" s="37" t="s">
        <v>159</v>
      </c>
      <c r="C126" s="38"/>
      <c r="D126" s="30"/>
      <c r="E126" s="34"/>
    </row>
    <row r="127" spans="1:5" ht="36.75" customHeight="1">
      <c r="A127" s="59" t="s">
        <v>257</v>
      </c>
      <c r="B127" s="35" t="s">
        <v>26</v>
      </c>
      <c r="C127" s="38">
        <f>SUM(C128+C131)</f>
        <v>90860</v>
      </c>
      <c r="D127" s="38">
        <f>SUM(D128+D131)</f>
        <v>153060</v>
      </c>
      <c r="E127" s="34"/>
    </row>
    <row r="128" spans="1:5" ht="57.75" customHeight="1" hidden="1">
      <c r="A128" s="41" t="s">
        <v>258</v>
      </c>
      <c r="B128" s="35" t="s">
        <v>503</v>
      </c>
      <c r="C128" s="38">
        <f>SUM(C129:C130)</f>
        <v>0</v>
      </c>
      <c r="D128" s="38">
        <f>SUM(D129:D130)</f>
        <v>0</v>
      </c>
      <c r="E128" s="34"/>
    </row>
    <row r="129" spans="1:5" ht="57.75" customHeight="1" hidden="1">
      <c r="A129" s="41" t="s">
        <v>259</v>
      </c>
      <c r="B129" s="35" t="s">
        <v>513</v>
      </c>
      <c r="C129" s="38"/>
      <c r="D129" s="38"/>
      <c r="E129" s="34"/>
    </row>
    <row r="130" spans="1:5" ht="57.75" customHeight="1" hidden="1">
      <c r="A130" s="41" t="s">
        <v>512</v>
      </c>
      <c r="B130" s="35" t="s">
        <v>160</v>
      </c>
      <c r="C130" s="38"/>
      <c r="D130" s="38"/>
      <c r="E130" s="34"/>
    </row>
    <row r="131" spans="1:5" ht="41.25" customHeight="1">
      <c r="A131" s="41" t="s">
        <v>260</v>
      </c>
      <c r="B131" s="35" t="s">
        <v>27</v>
      </c>
      <c r="C131" s="38">
        <f>SUM(C132:C133)</f>
        <v>90860</v>
      </c>
      <c r="D131" s="38">
        <f>SUM(D132:D133)</f>
        <v>153060</v>
      </c>
      <c r="E131" s="34"/>
    </row>
    <row r="132" spans="1:5" ht="42" customHeight="1">
      <c r="A132" s="59" t="s">
        <v>261</v>
      </c>
      <c r="B132" s="37" t="s">
        <v>370</v>
      </c>
      <c r="C132" s="38">
        <v>90860</v>
      </c>
      <c r="D132" s="30">
        <v>153060</v>
      </c>
      <c r="E132" s="34"/>
    </row>
    <row r="133" spans="1:5" ht="39" customHeight="1" hidden="1">
      <c r="A133" s="59" t="s">
        <v>262</v>
      </c>
      <c r="B133" s="37" t="s">
        <v>161</v>
      </c>
      <c r="C133" s="38"/>
      <c r="D133" s="30"/>
      <c r="E133" s="34"/>
    </row>
    <row r="134" spans="1:5" s="8" customFormat="1" ht="51.75" customHeight="1">
      <c r="A134" s="59" t="s">
        <v>263</v>
      </c>
      <c r="B134" s="37" t="s">
        <v>715</v>
      </c>
      <c r="C134" s="43">
        <f>SUM(C135+C142+C144)</f>
        <v>9522730</v>
      </c>
      <c r="D134" s="43">
        <f>SUM(D135+D142+D144)</f>
        <v>7877709.9799999995</v>
      </c>
      <c r="E134" s="44">
        <f>SUM(D134/C134*100)</f>
        <v>82.72533170634891</v>
      </c>
    </row>
    <row r="135" spans="1:5" s="8" customFormat="1" ht="137.25" customHeight="1">
      <c r="A135" s="59" t="s">
        <v>264</v>
      </c>
      <c r="B135" s="62" t="s">
        <v>162</v>
      </c>
      <c r="C135" s="38">
        <f>SUM(C136:C141)</f>
        <v>3322730</v>
      </c>
      <c r="D135" s="38">
        <f>SUM(D136:D141)</f>
        <v>2939081.67</v>
      </c>
      <c r="E135" s="34"/>
    </row>
    <row r="136" spans="1:5" s="8" customFormat="1" ht="149.25" customHeight="1" hidden="1">
      <c r="A136" s="59" t="s">
        <v>70</v>
      </c>
      <c r="B136" s="37" t="s">
        <v>71</v>
      </c>
      <c r="C136" s="38"/>
      <c r="D136" s="61"/>
      <c r="E136" s="38"/>
    </row>
    <row r="137" spans="1:5" s="8" customFormat="1" ht="142.5" customHeight="1">
      <c r="A137" s="59" t="s">
        <v>265</v>
      </c>
      <c r="B137" s="62" t="s">
        <v>163</v>
      </c>
      <c r="C137" s="38">
        <v>3322730</v>
      </c>
      <c r="D137" s="38">
        <v>2939081.67</v>
      </c>
      <c r="E137" s="34"/>
    </row>
    <row r="138" spans="1:5" s="8" customFormat="1" ht="132" customHeight="1" hidden="1">
      <c r="A138" s="59" t="s">
        <v>581</v>
      </c>
      <c r="B138" s="37" t="s">
        <v>700</v>
      </c>
      <c r="C138" s="38"/>
      <c r="D138" s="38"/>
      <c r="E138" s="34"/>
    </row>
    <row r="139" spans="1:5" s="8" customFormat="1" ht="155.25" customHeight="1" hidden="1">
      <c r="A139" s="59" t="s">
        <v>266</v>
      </c>
      <c r="B139" s="62" t="s">
        <v>164</v>
      </c>
      <c r="C139" s="38"/>
      <c r="D139" s="38"/>
      <c r="E139" s="34"/>
    </row>
    <row r="140" spans="1:5" s="8" customFormat="1" ht="138.75" customHeight="1" hidden="1">
      <c r="A140" s="59" t="s">
        <v>506</v>
      </c>
      <c r="B140" s="62" t="s">
        <v>507</v>
      </c>
      <c r="C140" s="38"/>
      <c r="D140" s="38"/>
      <c r="E140" s="34"/>
    </row>
    <row r="141" spans="1:5" s="8" customFormat="1" ht="150.75" customHeight="1" hidden="1">
      <c r="A141" s="59" t="s">
        <v>267</v>
      </c>
      <c r="B141" s="62" t="s">
        <v>420</v>
      </c>
      <c r="C141" s="38"/>
      <c r="D141" s="38"/>
      <c r="E141" s="34"/>
    </row>
    <row r="142" spans="1:5" s="8" customFormat="1" ht="41.25" customHeight="1" hidden="1">
      <c r="A142" s="59" t="s">
        <v>595</v>
      </c>
      <c r="B142" s="63" t="s">
        <v>596</v>
      </c>
      <c r="C142" s="38">
        <f>SUM(C143)</f>
        <v>0</v>
      </c>
      <c r="D142" s="38">
        <f>SUM(D143)</f>
        <v>0</v>
      </c>
      <c r="E142" s="34"/>
    </row>
    <row r="143" spans="1:5" s="8" customFormat="1" ht="57" customHeight="1" hidden="1">
      <c r="A143" s="41" t="s">
        <v>594</v>
      </c>
      <c r="B143" s="63" t="s">
        <v>602</v>
      </c>
      <c r="C143" s="38"/>
      <c r="D143" s="38"/>
      <c r="E143" s="34"/>
    </row>
    <row r="144" spans="1:5" s="8" customFormat="1" ht="57.75" customHeight="1">
      <c r="A144" s="59" t="s">
        <v>268</v>
      </c>
      <c r="B144" s="37" t="s">
        <v>399</v>
      </c>
      <c r="C144" s="38">
        <f>SUM(C145+C147)</f>
        <v>6200000</v>
      </c>
      <c r="D144" s="38">
        <f>SUM(D145+D147)</f>
        <v>4938628.31</v>
      </c>
      <c r="E144" s="34"/>
    </row>
    <row r="145" spans="1:5" s="8" customFormat="1" ht="57.75" customHeight="1">
      <c r="A145" s="41" t="s">
        <v>269</v>
      </c>
      <c r="B145" s="37" t="s">
        <v>165</v>
      </c>
      <c r="C145" s="38">
        <f>SUM(C146)</f>
        <v>6200000</v>
      </c>
      <c r="D145" s="38">
        <f>SUM(D146)</f>
        <v>4938628.31</v>
      </c>
      <c r="E145" s="34"/>
    </row>
    <row r="146" spans="1:5" ht="76.5" customHeight="1">
      <c r="A146" s="59" t="s">
        <v>270</v>
      </c>
      <c r="B146" s="37" t="s">
        <v>166</v>
      </c>
      <c r="C146" s="38">
        <v>6200000</v>
      </c>
      <c r="D146" s="30">
        <v>4938628.31</v>
      </c>
      <c r="E146" s="34"/>
    </row>
    <row r="147" spans="1:5" ht="91.5" customHeight="1" hidden="1">
      <c r="A147" s="59" t="s">
        <v>271</v>
      </c>
      <c r="B147" s="37" t="s">
        <v>72</v>
      </c>
      <c r="C147" s="38">
        <f>SUM(C148)</f>
        <v>0</v>
      </c>
      <c r="D147" s="38">
        <f>SUM(D148)</f>
        <v>0</v>
      </c>
      <c r="E147" s="34"/>
    </row>
    <row r="148" spans="1:5" ht="95.25" customHeight="1" hidden="1">
      <c r="A148" s="41" t="s">
        <v>272</v>
      </c>
      <c r="B148" s="35" t="s">
        <v>508</v>
      </c>
      <c r="C148" s="38"/>
      <c r="D148" s="30"/>
      <c r="E148" s="34"/>
    </row>
    <row r="149" spans="1:5" s="8" customFormat="1" ht="41.25" customHeight="1" hidden="1">
      <c r="A149" s="59" t="s">
        <v>273</v>
      </c>
      <c r="B149" s="37" t="s">
        <v>469</v>
      </c>
      <c r="C149" s="43">
        <f>SUM(C150,C152)</f>
        <v>0</v>
      </c>
      <c r="D149" s="43">
        <f>SUM(D150,D152)</f>
        <v>0</v>
      </c>
      <c r="E149" s="44">
        <v>0</v>
      </c>
    </row>
    <row r="150" spans="1:5" s="8" customFormat="1" ht="15" customHeight="1" hidden="1">
      <c r="A150" s="59" t="s">
        <v>182</v>
      </c>
      <c r="B150" s="37" t="s">
        <v>470</v>
      </c>
      <c r="C150" s="43">
        <f>SUM(C151)</f>
        <v>0</v>
      </c>
      <c r="D150" s="43">
        <f>SUM(D151)</f>
        <v>0</v>
      </c>
      <c r="E150" s="34"/>
    </row>
    <row r="151" spans="1:5" ht="0.75" customHeight="1" hidden="1">
      <c r="A151" s="59" t="s">
        <v>183</v>
      </c>
      <c r="B151" s="64" t="s">
        <v>184</v>
      </c>
      <c r="C151" s="38"/>
      <c r="D151" s="30"/>
      <c r="E151" s="34" t="e">
        <f>SUM(D151/C151*100)</f>
        <v>#DIV/0!</v>
      </c>
    </row>
    <row r="152" spans="1:5" s="8" customFormat="1" ht="78.75" customHeight="1" hidden="1">
      <c r="A152" s="59" t="s">
        <v>274</v>
      </c>
      <c r="B152" s="37" t="s">
        <v>583</v>
      </c>
      <c r="C152" s="43">
        <f>SUM(C153+C154)</f>
        <v>0</v>
      </c>
      <c r="D152" s="43">
        <f>SUM(D153+D154)</f>
        <v>0</v>
      </c>
      <c r="E152" s="44"/>
    </row>
    <row r="153" spans="1:5" ht="49.5" customHeight="1" hidden="1">
      <c r="A153" s="59" t="s">
        <v>340</v>
      </c>
      <c r="B153" s="37" t="s">
        <v>587</v>
      </c>
      <c r="C153" s="38"/>
      <c r="D153" s="30"/>
      <c r="E153" s="34"/>
    </row>
    <row r="154" spans="1:5" ht="78.75" customHeight="1" hidden="1">
      <c r="A154" s="59" t="s">
        <v>275</v>
      </c>
      <c r="B154" s="37" t="s">
        <v>167</v>
      </c>
      <c r="C154" s="38"/>
      <c r="D154" s="30"/>
      <c r="E154" s="34"/>
    </row>
    <row r="155" spans="1:5" s="8" customFormat="1" ht="44.25" customHeight="1">
      <c r="A155" s="59" t="s">
        <v>276</v>
      </c>
      <c r="B155" s="37" t="s">
        <v>713</v>
      </c>
      <c r="C155" s="43">
        <f>SUM(C156+C159+C160+C162+C167+C169+C174+C175+C177+C180+C181+C183+C184)</f>
        <v>1683000</v>
      </c>
      <c r="D155" s="43">
        <f>SUM(D156+D159+D160+D162+D167+D169+D174+D175+D177+D180+D181+D183+D184)</f>
        <v>1387210.88</v>
      </c>
      <c r="E155" s="44">
        <f>SUM(D155/C155*100)</f>
        <v>82.42488888888889</v>
      </c>
    </row>
    <row r="156" spans="1:5" s="8" customFormat="1" ht="42" customHeight="1">
      <c r="A156" s="41" t="s">
        <v>277</v>
      </c>
      <c r="B156" s="35" t="s">
        <v>28</v>
      </c>
      <c r="C156" s="43">
        <f>SUM(C157:C158)</f>
        <v>3000</v>
      </c>
      <c r="D156" s="43">
        <f>SUM(D157:D158)</f>
        <v>912.5</v>
      </c>
      <c r="E156" s="44"/>
    </row>
    <row r="157" spans="1:5" s="8" customFormat="1" ht="120.75" customHeight="1">
      <c r="A157" s="41" t="s">
        <v>278</v>
      </c>
      <c r="B157" s="36" t="s">
        <v>279</v>
      </c>
      <c r="C157" s="30">
        <v>3000</v>
      </c>
      <c r="D157" s="30">
        <v>912.5</v>
      </c>
      <c r="E157" s="34"/>
    </row>
    <row r="158" spans="1:5" s="8" customFormat="1" ht="81.75" customHeight="1" hidden="1">
      <c r="A158" s="41" t="s">
        <v>82</v>
      </c>
      <c r="B158" s="36" t="s">
        <v>83</v>
      </c>
      <c r="C158" s="30"/>
      <c r="D158" s="30"/>
      <c r="E158" s="34"/>
    </row>
    <row r="159" spans="1:5" s="8" customFormat="1" ht="105.75" customHeight="1">
      <c r="A159" s="59" t="s">
        <v>280</v>
      </c>
      <c r="B159" s="37" t="s">
        <v>81</v>
      </c>
      <c r="C159" s="43">
        <f>SUM(C165:C166)</f>
        <v>191000</v>
      </c>
      <c r="D159" s="43">
        <f>SUM(D165:D166)</f>
        <v>16320.89</v>
      </c>
      <c r="E159" s="44"/>
    </row>
    <row r="160" spans="1:5" s="8" customFormat="1" ht="28.5" customHeight="1" hidden="1">
      <c r="A160" s="59" t="s">
        <v>526</v>
      </c>
      <c r="B160" s="37" t="s">
        <v>588</v>
      </c>
      <c r="C160" s="43">
        <f>SUM(C161)</f>
        <v>0</v>
      </c>
      <c r="D160" s="43">
        <f>SUM(D161)</f>
        <v>0</v>
      </c>
      <c r="E160" s="44"/>
    </row>
    <row r="161" spans="1:5" ht="39" customHeight="1" hidden="1">
      <c r="A161" s="59" t="s">
        <v>205</v>
      </c>
      <c r="B161" s="37" t="s">
        <v>375</v>
      </c>
      <c r="C161" s="38"/>
      <c r="D161" s="30"/>
      <c r="E161" s="44"/>
    </row>
    <row r="162" spans="1:5" s="8" customFormat="1" ht="49.5" customHeight="1" hidden="1">
      <c r="A162" s="59" t="s">
        <v>349</v>
      </c>
      <c r="B162" s="37" t="s">
        <v>395</v>
      </c>
      <c r="C162" s="43">
        <f>SUM(C163:C164)</f>
        <v>0</v>
      </c>
      <c r="D162" s="43">
        <f>SUM(D163:D164)</f>
        <v>0</v>
      </c>
      <c r="E162" s="44"/>
    </row>
    <row r="163" spans="1:5" ht="48" customHeight="1" hidden="1">
      <c r="A163" s="59" t="s">
        <v>459</v>
      </c>
      <c r="B163" s="37" t="s">
        <v>377</v>
      </c>
      <c r="C163" s="38"/>
      <c r="D163" s="30"/>
      <c r="E163" s="44"/>
    </row>
    <row r="164" spans="1:5" ht="11.25" customHeight="1" hidden="1">
      <c r="A164" s="59" t="s">
        <v>706</v>
      </c>
      <c r="B164" s="37" t="s">
        <v>707</v>
      </c>
      <c r="C164" s="38"/>
      <c r="D164" s="30"/>
      <c r="E164" s="44"/>
    </row>
    <row r="165" spans="1:5" ht="90" customHeight="1">
      <c r="A165" s="41" t="s">
        <v>281</v>
      </c>
      <c r="B165" s="35" t="s">
        <v>346</v>
      </c>
      <c r="C165" s="38">
        <v>191000</v>
      </c>
      <c r="D165" s="30">
        <v>16320.89</v>
      </c>
      <c r="E165" s="44"/>
    </row>
    <row r="166" spans="1:5" ht="96.75" customHeight="1" hidden="1">
      <c r="A166" s="41" t="s">
        <v>337</v>
      </c>
      <c r="B166" s="35" t="s">
        <v>339</v>
      </c>
      <c r="C166" s="38"/>
      <c r="D166" s="30"/>
      <c r="E166" s="44"/>
    </row>
    <row r="167" spans="1:5" ht="79.5" customHeight="1" hidden="1">
      <c r="A167" s="59" t="s">
        <v>349</v>
      </c>
      <c r="B167" s="35" t="s">
        <v>395</v>
      </c>
      <c r="C167" s="38">
        <f>SUM(C168)</f>
        <v>0</v>
      </c>
      <c r="D167" s="38">
        <f>SUM(D168)</f>
        <v>0</v>
      </c>
      <c r="E167" s="44"/>
    </row>
    <row r="168" spans="1:5" ht="96.75" customHeight="1" hidden="1">
      <c r="A168" s="41" t="s">
        <v>459</v>
      </c>
      <c r="B168" s="35" t="s">
        <v>331</v>
      </c>
      <c r="C168" s="38"/>
      <c r="D168" s="30"/>
      <c r="E168" s="44"/>
    </row>
    <row r="169" spans="1:5" s="8" customFormat="1" ht="171" customHeight="1">
      <c r="A169" s="59" t="s">
        <v>282</v>
      </c>
      <c r="B169" s="40" t="s">
        <v>283</v>
      </c>
      <c r="C169" s="43">
        <f>SUM(C170:C173)</f>
        <v>60000</v>
      </c>
      <c r="D169" s="43">
        <f>SUM(D170:D173)</f>
        <v>55900</v>
      </c>
      <c r="E169" s="44"/>
    </row>
    <row r="170" spans="1:5" s="8" customFormat="1" ht="72" customHeight="1" hidden="1">
      <c r="A170" s="59" t="s">
        <v>427</v>
      </c>
      <c r="B170" s="39" t="s">
        <v>428</v>
      </c>
      <c r="C170" s="43"/>
      <c r="D170" s="30"/>
      <c r="E170" s="34"/>
    </row>
    <row r="171" spans="1:5" s="8" customFormat="1" ht="65.25" customHeight="1">
      <c r="A171" s="59" t="s">
        <v>284</v>
      </c>
      <c r="B171" s="37" t="s">
        <v>168</v>
      </c>
      <c r="C171" s="43">
        <v>20000</v>
      </c>
      <c r="D171" s="43">
        <v>900</v>
      </c>
      <c r="E171" s="44"/>
    </row>
    <row r="172" spans="1:5" ht="53.25" customHeight="1" hidden="1">
      <c r="A172" s="59" t="s">
        <v>710</v>
      </c>
      <c r="B172" s="37" t="s">
        <v>711</v>
      </c>
      <c r="C172" s="38"/>
      <c r="D172" s="30"/>
      <c r="E172" s="44"/>
    </row>
    <row r="173" spans="1:5" ht="42.75" customHeight="1">
      <c r="A173" s="59" t="s">
        <v>285</v>
      </c>
      <c r="B173" s="37" t="s">
        <v>712</v>
      </c>
      <c r="C173" s="38">
        <v>40000</v>
      </c>
      <c r="D173" s="30">
        <v>55000</v>
      </c>
      <c r="E173" s="34"/>
    </row>
    <row r="174" spans="1:5" ht="107.25" customHeight="1">
      <c r="A174" s="59" t="s">
        <v>286</v>
      </c>
      <c r="B174" s="37" t="s">
        <v>589</v>
      </c>
      <c r="C174" s="58">
        <v>40000</v>
      </c>
      <c r="D174" s="43">
        <v>15997.08</v>
      </c>
      <c r="E174" s="44"/>
    </row>
    <row r="175" spans="1:5" ht="57.75" customHeight="1">
      <c r="A175" s="59" t="s">
        <v>287</v>
      </c>
      <c r="B175" s="37" t="s">
        <v>586</v>
      </c>
      <c r="C175" s="58">
        <f>SUM(C176)</f>
        <v>100000</v>
      </c>
      <c r="D175" s="58">
        <f>SUM(D176)</f>
        <v>629300</v>
      </c>
      <c r="E175" s="44"/>
    </row>
    <row r="176" spans="1:5" ht="56.25" customHeight="1">
      <c r="A176" s="41" t="s">
        <v>288</v>
      </c>
      <c r="B176" s="35" t="s">
        <v>138</v>
      </c>
      <c r="C176" s="38">
        <v>100000</v>
      </c>
      <c r="D176" s="30">
        <v>629300</v>
      </c>
      <c r="E176" s="34"/>
    </row>
    <row r="177" spans="1:5" ht="79.5" customHeight="1" hidden="1">
      <c r="A177" s="59" t="s">
        <v>371</v>
      </c>
      <c r="B177" s="37" t="s">
        <v>169</v>
      </c>
      <c r="C177" s="58">
        <f>SUM(C178:C179)</f>
        <v>0</v>
      </c>
      <c r="D177" s="58">
        <f>SUM(D178:D179)</f>
        <v>0</v>
      </c>
      <c r="E177" s="44"/>
    </row>
    <row r="178" spans="1:5" ht="102.75" customHeight="1" hidden="1">
      <c r="A178" s="41" t="s">
        <v>584</v>
      </c>
      <c r="B178" s="35" t="s">
        <v>170</v>
      </c>
      <c r="C178" s="38"/>
      <c r="D178" s="30"/>
      <c r="E178" s="44"/>
    </row>
    <row r="179" spans="1:5" ht="97.5" customHeight="1" hidden="1">
      <c r="A179" s="41" t="s">
        <v>208</v>
      </c>
      <c r="B179" s="35" t="s">
        <v>171</v>
      </c>
      <c r="C179" s="38"/>
      <c r="D179" s="30"/>
      <c r="E179" s="34"/>
    </row>
    <row r="180" spans="1:5" ht="61.5" customHeight="1" hidden="1">
      <c r="A180" s="59" t="s">
        <v>134</v>
      </c>
      <c r="B180" s="35" t="s">
        <v>138</v>
      </c>
      <c r="C180" s="38"/>
      <c r="D180" s="30"/>
      <c r="E180" s="34"/>
    </row>
    <row r="181" spans="1:5" ht="42.75" customHeight="1" hidden="1">
      <c r="A181" s="59" t="s">
        <v>330</v>
      </c>
      <c r="B181" s="35" t="s">
        <v>336</v>
      </c>
      <c r="C181" s="38">
        <f>SUM(C182)</f>
        <v>0</v>
      </c>
      <c r="D181" s="38">
        <f>SUM(D182)</f>
        <v>0</v>
      </c>
      <c r="E181" s="34"/>
    </row>
    <row r="182" spans="1:5" ht="61.5" customHeight="1" hidden="1">
      <c r="A182" s="41" t="s">
        <v>335</v>
      </c>
      <c r="B182" s="35" t="s">
        <v>334</v>
      </c>
      <c r="C182" s="38"/>
      <c r="D182" s="30"/>
      <c r="E182" s="34"/>
    </row>
    <row r="183" spans="1:5" ht="107.25" customHeight="1">
      <c r="A183" s="59" t="s">
        <v>289</v>
      </c>
      <c r="B183" s="37" t="s">
        <v>290</v>
      </c>
      <c r="C183" s="38">
        <v>135000</v>
      </c>
      <c r="D183" s="30">
        <v>133452.15</v>
      </c>
      <c r="E183" s="34"/>
    </row>
    <row r="184" spans="1:5" ht="48.75" customHeight="1">
      <c r="A184" s="59" t="s">
        <v>291</v>
      </c>
      <c r="B184" s="37" t="s">
        <v>718</v>
      </c>
      <c r="C184" s="43">
        <f>SUM(C185:C186)</f>
        <v>1154000</v>
      </c>
      <c r="D184" s="43">
        <f>SUM(D185:D186)</f>
        <v>535328.26</v>
      </c>
      <c r="E184" s="44"/>
    </row>
    <row r="185" spans="1:5" ht="66.75" customHeight="1">
      <c r="A185" s="59" t="s">
        <v>292</v>
      </c>
      <c r="B185" s="37" t="s">
        <v>719</v>
      </c>
      <c r="C185" s="58">
        <v>1154000</v>
      </c>
      <c r="D185" s="43">
        <v>535328.26</v>
      </c>
      <c r="E185" s="44"/>
    </row>
    <row r="186" spans="1:5" ht="66.75" customHeight="1" hidden="1">
      <c r="A186" s="59" t="s">
        <v>374</v>
      </c>
      <c r="B186" s="37" t="s">
        <v>172</v>
      </c>
      <c r="C186" s="58"/>
      <c r="D186" s="43"/>
      <c r="E186" s="44"/>
    </row>
    <row r="187" spans="1:5" s="8" customFormat="1" ht="25.5" customHeight="1">
      <c r="A187" s="59" t="s">
        <v>731</v>
      </c>
      <c r="B187" s="37" t="s">
        <v>491</v>
      </c>
      <c r="C187" s="43">
        <f>SUM(C188+C191)</f>
        <v>0</v>
      </c>
      <c r="D187" s="43">
        <f>SUM(D188+D191)</f>
        <v>1406</v>
      </c>
      <c r="E187" s="44">
        <v>0</v>
      </c>
    </row>
    <row r="188" spans="1:5" s="8" customFormat="1" ht="27" customHeight="1" hidden="1">
      <c r="A188" s="59" t="s">
        <v>429</v>
      </c>
      <c r="B188" s="37" t="s">
        <v>492</v>
      </c>
      <c r="C188" s="43">
        <f>SUM(C189:C190)</f>
        <v>0</v>
      </c>
      <c r="D188" s="43">
        <f>SUM(D189:D190)</f>
        <v>0</v>
      </c>
      <c r="E188" s="34"/>
    </row>
    <row r="189" spans="1:5" ht="37.5" customHeight="1" hidden="1">
      <c r="A189" s="59" t="s">
        <v>597</v>
      </c>
      <c r="B189" s="37" t="s">
        <v>709</v>
      </c>
      <c r="C189" s="38"/>
      <c r="D189" s="30"/>
      <c r="E189" s="34"/>
    </row>
    <row r="190" spans="1:5" ht="37.5" customHeight="1" hidden="1">
      <c r="A190" s="59" t="s">
        <v>430</v>
      </c>
      <c r="B190" s="37" t="s">
        <v>514</v>
      </c>
      <c r="C190" s="38"/>
      <c r="D190" s="30"/>
      <c r="E190" s="34"/>
    </row>
    <row r="191" spans="1:5" s="8" customFormat="1" ht="31.5" customHeight="1">
      <c r="A191" s="59" t="s">
        <v>0</v>
      </c>
      <c r="B191" s="37" t="s">
        <v>465</v>
      </c>
      <c r="C191" s="43">
        <f>SUM(C192:C193)</f>
        <v>0</v>
      </c>
      <c r="D191" s="43">
        <f>SUM(D192:D193)</f>
        <v>1406</v>
      </c>
      <c r="E191" s="34"/>
    </row>
    <row r="192" spans="1:5" s="8" customFormat="1" ht="40.5" customHeight="1">
      <c r="A192" s="59" t="s">
        <v>1</v>
      </c>
      <c r="B192" s="37" t="s">
        <v>554</v>
      </c>
      <c r="C192" s="38"/>
      <c r="D192" s="30">
        <v>1406</v>
      </c>
      <c r="E192" s="34"/>
    </row>
    <row r="193" spans="1:5" ht="36.75" customHeight="1" hidden="1">
      <c r="A193" s="59" t="s">
        <v>701</v>
      </c>
      <c r="B193" s="37" t="s">
        <v>173</v>
      </c>
      <c r="C193" s="38"/>
      <c r="D193" s="30"/>
      <c r="E193" s="34"/>
    </row>
    <row r="194" spans="1:5" ht="27" customHeight="1">
      <c r="A194" s="59" t="s">
        <v>604</v>
      </c>
      <c r="B194" s="37" t="s">
        <v>548</v>
      </c>
      <c r="C194" s="43">
        <f>SUM(C203+C283+C286+C289)</f>
        <v>705359367.22</v>
      </c>
      <c r="D194" s="43">
        <f>SUM(D203+D283+D286+D289)</f>
        <v>418856650.34999996</v>
      </c>
      <c r="E194" s="44">
        <f>SUM(D194/C194*100)</f>
        <v>59.38202139440214</v>
      </c>
    </row>
    <row r="195" spans="1:5" s="8" customFormat="1" ht="18.75" customHeight="1" hidden="1">
      <c r="A195" s="59" t="s">
        <v>174</v>
      </c>
      <c r="B195" s="37" t="s">
        <v>549</v>
      </c>
      <c r="C195" s="43">
        <f>SUM(C196:C201,C202)</f>
        <v>0</v>
      </c>
      <c r="D195" s="43">
        <f>SUM(D196:D201,D202)</f>
        <v>0</v>
      </c>
      <c r="E195" s="44"/>
    </row>
    <row r="196" spans="1:5" ht="25.5" customHeight="1" hidden="1">
      <c r="A196" s="59" t="s">
        <v>175</v>
      </c>
      <c r="B196" s="37" t="s">
        <v>550</v>
      </c>
      <c r="C196" s="38"/>
      <c r="D196" s="30"/>
      <c r="E196" s="34"/>
    </row>
    <row r="197" spans="1:5" ht="47.25" hidden="1">
      <c r="A197" s="59" t="s">
        <v>176</v>
      </c>
      <c r="B197" s="37" t="s">
        <v>552</v>
      </c>
      <c r="C197" s="38"/>
      <c r="D197" s="30"/>
      <c r="E197" s="34"/>
    </row>
    <row r="198" spans="1:5" ht="31.5" hidden="1">
      <c r="A198" s="59" t="s">
        <v>177</v>
      </c>
      <c r="B198" s="37" t="s">
        <v>109</v>
      </c>
      <c r="C198" s="38"/>
      <c r="D198" s="30"/>
      <c r="E198" s="34"/>
    </row>
    <row r="199" spans="1:5" ht="47.25" hidden="1">
      <c r="A199" s="59" t="s">
        <v>178</v>
      </c>
      <c r="B199" s="37" t="s">
        <v>110</v>
      </c>
      <c r="C199" s="38"/>
      <c r="D199" s="30"/>
      <c r="E199" s="34"/>
    </row>
    <row r="200" spans="1:5" ht="47.25" hidden="1">
      <c r="A200" s="59" t="s">
        <v>179</v>
      </c>
      <c r="B200" s="37" t="s">
        <v>316</v>
      </c>
      <c r="C200" s="38"/>
      <c r="D200" s="30"/>
      <c r="E200" s="34"/>
    </row>
    <row r="201" spans="1:5" ht="47.25" hidden="1">
      <c r="A201" s="59" t="s">
        <v>357</v>
      </c>
      <c r="B201" s="37" t="s">
        <v>410</v>
      </c>
      <c r="C201" s="38"/>
      <c r="D201" s="30"/>
      <c r="E201" s="34"/>
    </row>
    <row r="202" spans="1:5" ht="24.75" customHeight="1" hidden="1">
      <c r="A202" s="59" t="s">
        <v>358</v>
      </c>
      <c r="B202" s="37" t="s">
        <v>354</v>
      </c>
      <c r="C202" s="38"/>
      <c r="D202" s="30"/>
      <c r="E202" s="34"/>
    </row>
    <row r="203" spans="1:5" s="8" customFormat="1" ht="9" customHeight="1" hidden="1">
      <c r="A203" s="59" t="s">
        <v>359</v>
      </c>
      <c r="B203" s="37" t="s">
        <v>722</v>
      </c>
      <c r="C203" s="43">
        <f>SUM(C204+C208+C232+C264+C281)</f>
        <v>706728915</v>
      </c>
      <c r="D203" s="43">
        <f>SUM(D204+D208+D232+D264+D281)</f>
        <v>420226198.13</v>
      </c>
      <c r="E203" s="44">
        <f>SUM(D203/C203*100)</f>
        <v>59.46073370013452</v>
      </c>
    </row>
    <row r="204" spans="1:5" ht="39.75" customHeight="1">
      <c r="A204" s="59" t="s">
        <v>610</v>
      </c>
      <c r="B204" s="37" t="s">
        <v>603</v>
      </c>
      <c r="C204" s="43">
        <f>SUM(C205)</f>
        <v>79493000</v>
      </c>
      <c r="D204" s="43">
        <f>SUM(D205)</f>
        <v>39749000</v>
      </c>
      <c r="E204" s="44">
        <f>SUM(D204/C204*100)</f>
        <v>50.00314493100021</v>
      </c>
    </row>
    <row r="205" spans="1:5" ht="40.5" customHeight="1">
      <c r="A205" s="59" t="s">
        <v>611</v>
      </c>
      <c r="B205" s="37" t="s">
        <v>325</v>
      </c>
      <c r="C205" s="30">
        <f>SUM(C206+C207)</f>
        <v>79493000</v>
      </c>
      <c r="D205" s="30">
        <f>SUM(D206+D207)</f>
        <v>39749000</v>
      </c>
      <c r="E205" s="34"/>
    </row>
    <row r="206" spans="1:5" ht="42" customHeight="1">
      <c r="A206" s="41" t="s">
        <v>612</v>
      </c>
      <c r="B206" s="37" t="s">
        <v>34</v>
      </c>
      <c r="C206" s="30">
        <v>79493000</v>
      </c>
      <c r="D206" s="30">
        <v>39749000</v>
      </c>
      <c r="E206" s="44"/>
    </row>
    <row r="207" spans="1:5" ht="43.5" customHeight="1" hidden="1">
      <c r="A207" s="41" t="s">
        <v>613</v>
      </c>
      <c r="B207" s="37" t="s">
        <v>591</v>
      </c>
      <c r="C207" s="43"/>
      <c r="D207" s="30"/>
      <c r="E207" s="44"/>
    </row>
    <row r="208" spans="1:5" ht="57" customHeight="1">
      <c r="A208" s="59" t="s">
        <v>614</v>
      </c>
      <c r="B208" s="37" t="s">
        <v>592</v>
      </c>
      <c r="C208" s="43">
        <f>SUM(C209+C211+C214+C217+C220+C222+C224+C227+C229)</f>
        <v>150338123</v>
      </c>
      <c r="D208" s="43">
        <f>SUM(D209+D211+D214+D217+D220+D222+D224+D227+D229)</f>
        <v>86536224</v>
      </c>
      <c r="E208" s="44">
        <f>SUM(D208/C208*100)</f>
        <v>57.56106453450932</v>
      </c>
    </row>
    <row r="209" spans="1:5" ht="41.25" customHeight="1">
      <c r="A209" s="59" t="s">
        <v>431</v>
      </c>
      <c r="B209" s="37" t="s">
        <v>136</v>
      </c>
      <c r="C209" s="43">
        <f>SUM(C210)</f>
        <v>7312392</v>
      </c>
      <c r="D209" s="43">
        <f>SUM(D210)</f>
        <v>0</v>
      </c>
      <c r="E209" s="44"/>
    </row>
    <row r="210" spans="1:5" ht="44.25" customHeight="1">
      <c r="A210" s="41" t="s">
        <v>432</v>
      </c>
      <c r="B210" s="35" t="s">
        <v>137</v>
      </c>
      <c r="C210" s="30">
        <v>7312392</v>
      </c>
      <c r="D210" s="30"/>
      <c r="E210" s="34"/>
    </row>
    <row r="211" spans="1:5" ht="135.75" customHeight="1">
      <c r="A211" s="59" t="s">
        <v>615</v>
      </c>
      <c r="B211" s="40" t="s">
        <v>106</v>
      </c>
      <c r="C211" s="38">
        <f>SUM(C212:C213)</f>
        <v>1569700</v>
      </c>
      <c r="D211" s="38">
        <f>SUM(D212:D213)</f>
        <v>0</v>
      </c>
      <c r="E211" s="34"/>
    </row>
    <row r="212" spans="1:5" ht="135.75" customHeight="1">
      <c r="A212" s="41" t="s">
        <v>616</v>
      </c>
      <c r="B212" s="39" t="s">
        <v>578</v>
      </c>
      <c r="C212" s="38">
        <v>1569700</v>
      </c>
      <c r="D212" s="38"/>
      <c r="E212" s="34"/>
    </row>
    <row r="213" spans="1:5" ht="142.5" customHeight="1" hidden="1">
      <c r="A213" s="41" t="s">
        <v>332</v>
      </c>
      <c r="B213" s="39" t="s">
        <v>333</v>
      </c>
      <c r="C213" s="38"/>
      <c r="D213" s="38"/>
      <c r="E213" s="34"/>
    </row>
    <row r="214" spans="1:5" ht="187.5" customHeight="1">
      <c r="A214" s="41" t="s">
        <v>433</v>
      </c>
      <c r="B214" s="39" t="s">
        <v>434</v>
      </c>
      <c r="C214" s="38">
        <f>SUM(C215:C216)</f>
        <v>7808600.72</v>
      </c>
      <c r="D214" s="38">
        <f>SUM(D215:D216)</f>
        <v>7808600.72</v>
      </c>
      <c r="E214" s="34"/>
    </row>
    <row r="215" spans="1:5" ht="176.25" customHeight="1">
      <c r="A215" s="41" t="s">
        <v>435</v>
      </c>
      <c r="B215" s="39" t="s">
        <v>436</v>
      </c>
      <c r="C215" s="38">
        <v>7808600.72</v>
      </c>
      <c r="D215" s="38">
        <v>7808600.72</v>
      </c>
      <c r="E215" s="34"/>
    </row>
    <row r="216" spans="1:5" ht="168" customHeight="1" hidden="1">
      <c r="A216" s="41" t="s">
        <v>437</v>
      </c>
      <c r="B216" s="39" t="s">
        <v>438</v>
      </c>
      <c r="C216" s="38"/>
      <c r="D216" s="38"/>
      <c r="E216" s="34"/>
    </row>
    <row r="217" spans="1:5" ht="84.75" customHeight="1">
      <c r="A217" s="41" t="s">
        <v>2</v>
      </c>
      <c r="B217" s="39" t="s">
        <v>439</v>
      </c>
      <c r="C217" s="38">
        <f>SUM(C218:C219)</f>
        <v>6537533.28</v>
      </c>
      <c r="D217" s="38">
        <f>SUM(D218:D219)</f>
        <v>6537533.28</v>
      </c>
      <c r="E217" s="34"/>
    </row>
    <row r="218" spans="1:5" ht="84.75" customHeight="1">
      <c r="A218" s="41" t="s">
        <v>3</v>
      </c>
      <c r="B218" s="39" t="s">
        <v>440</v>
      </c>
      <c r="C218" s="38">
        <v>6537533.28</v>
      </c>
      <c r="D218" s="38">
        <v>6537533.28</v>
      </c>
      <c r="E218" s="34"/>
    </row>
    <row r="219" spans="1:5" ht="140.25" customHeight="1" hidden="1">
      <c r="A219" s="41" t="s">
        <v>4</v>
      </c>
      <c r="B219" s="39" t="s">
        <v>441</v>
      </c>
      <c r="C219" s="38"/>
      <c r="D219" s="38"/>
      <c r="E219" s="34"/>
    </row>
    <row r="220" spans="1:5" ht="90.75" customHeight="1">
      <c r="A220" s="41" t="s">
        <v>21</v>
      </c>
      <c r="B220" s="39" t="s">
        <v>23</v>
      </c>
      <c r="C220" s="38">
        <f>SUM(C221)</f>
        <v>1415000</v>
      </c>
      <c r="D220" s="38">
        <f>SUM(D221)</f>
        <v>0</v>
      </c>
      <c r="E220" s="34"/>
    </row>
    <row r="221" spans="1:5" ht="84" customHeight="1">
      <c r="A221" s="41" t="s">
        <v>22</v>
      </c>
      <c r="B221" s="39" t="s">
        <v>24</v>
      </c>
      <c r="C221" s="38">
        <v>1415000</v>
      </c>
      <c r="D221" s="38"/>
      <c r="E221" s="34"/>
    </row>
    <row r="222" spans="1:5" ht="49.5" customHeight="1">
      <c r="A222" s="41" t="s">
        <v>5</v>
      </c>
      <c r="B222" s="39" t="s">
        <v>6</v>
      </c>
      <c r="C222" s="38">
        <f>SUM(C223)</f>
        <v>242790</v>
      </c>
      <c r="D222" s="38">
        <f>SUM(D223)</f>
        <v>0</v>
      </c>
      <c r="E222" s="34"/>
    </row>
    <row r="223" spans="1:5" ht="39.75" customHeight="1">
      <c r="A223" s="41" t="s">
        <v>7</v>
      </c>
      <c r="B223" s="39" t="s">
        <v>8</v>
      </c>
      <c r="C223" s="38">
        <v>242790</v>
      </c>
      <c r="D223" s="38"/>
      <c r="E223" s="34"/>
    </row>
    <row r="224" spans="1:5" ht="85.5" customHeight="1">
      <c r="A224" s="41" t="s">
        <v>598</v>
      </c>
      <c r="B224" s="39" t="s">
        <v>599</v>
      </c>
      <c r="C224" s="38">
        <f>SUM(C225:C226)</f>
        <v>5009300</v>
      </c>
      <c r="D224" s="38">
        <f>SUM(D225:D226)</f>
        <v>0</v>
      </c>
      <c r="E224" s="34"/>
    </row>
    <row r="225" spans="1:5" ht="89.25" customHeight="1">
      <c r="A225" s="41" t="s">
        <v>600</v>
      </c>
      <c r="B225" s="39" t="s">
        <v>601</v>
      </c>
      <c r="C225" s="38">
        <v>5009300</v>
      </c>
      <c r="D225" s="38"/>
      <c r="E225" s="34"/>
    </row>
    <row r="226" spans="1:5" ht="90.75" customHeight="1" hidden="1">
      <c r="A226" s="41" t="s">
        <v>19</v>
      </c>
      <c r="B226" s="39" t="s">
        <v>20</v>
      </c>
      <c r="C226" s="38"/>
      <c r="D226" s="38"/>
      <c r="E226" s="34"/>
    </row>
    <row r="227" spans="1:5" ht="117" customHeight="1">
      <c r="A227" s="41" t="s">
        <v>9</v>
      </c>
      <c r="B227" s="39" t="s">
        <v>12</v>
      </c>
      <c r="C227" s="38">
        <f>SUM(C228)</f>
        <v>100250</v>
      </c>
      <c r="D227" s="38">
        <f>SUM(D228)</f>
        <v>0</v>
      </c>
      <c r="E227" s="34"/>
    </row>
    <row r="228" spans="1:5" ht="111" customHeight="1">
      <c r="A228" s="41" t="s">
        <v>10</v>
      </c>
      <c r="B228" s="39" t="s">
        <v>11</v>
      </c>
      <c r="C228" s="38">
        <v>100250</v>
      </c>
      <c r="D228" s="38"/>
      <c r="E228" s="34"/>
    </row>
    <row r="229" spans="1:5" ht="26.25" customHeight="1">
      <c r="A229" s="59" t="s">
        <v>617</v>
      </c>
      <c r="B229" s="40" t="s">
        <v>539</v>
      </c>
      <c r="C229" s="30">
        <f>SUM(C230:C231)</f>
        <v>120342557</v>
      </c>
      <c r="D229" s="30">
        <f>SUM(D230:D231)</f>
        <v>72190090</v>
      </c>
      <c r="E229" s="34"/>
    </row>
    <row r="230" spans="1:5" ht="42" customHeight="1">
      <c r="A230" s="59" t="s">
        <v>618</v>
      </c>
      <c r="B230" s="40" t="s">
        <v>721</v>
      </c>
      <c r="C230" s="38">
        <v>120342557</v>
      </c>
      <c r="D230" s="38">
        <v>72190090</v>
      </c>
      <c r="E230" s="34"/>
    </row>
    <row r="231" spans="1:5" ht="32.25" customHeight="1" hidden="1">
      <c r="A231" s="59" t="s">
        <v>619</v>
      </c>
      <c r="B231" s="40" t="s">
        <v>671</v>
      </c>
      <c r="C231" s="38"/>
      <c r="D231" s="30"/>
      <c r="E231" s="34"/>
    </row>
    <row r="232" spans="1:5" ht="42" customHeight="1">
      <c r="A232" s="59" t="s">
        <v>620</v>
      </c>
      <c r="B232" s="40" t="s">
        <v>621</v>
      </c>
      <c r="C232" s="58">
        <f>SUM(C233+C236+C239+C241+C243+C246+C249+C251+C253+C255+C258+C261)</f>
        <v>475750900</v>
      </c>
      <c r="D232" s="58">
        <f>SUM(D233+D236+D239+D241+D243+D246+D249+D251+D253+D255+D258+D261)</f>
        <v>292794982.13</v>
      </c>
      <c r="E232" s="44">
        <f>SUM(D232/C232*100)</f>
        <v>61.54375790566029</v>
      </c>
    </row>
    <row r="233" spans="1:5" ht="78" customHeight="1" hidden="1">
      <c r="A233" s="59" t="s">
        <v>118</v>
      </c>
      <c r="B233" s="40" t="s">
        <v>421</v>
      </c>
      <c r="C233" s="58">
        <f>SUM(C234:C235)</f>
        <v>0</v>
      </c>
      <c r="D233" s="58">
        <f>SUM(D234:D235)</f>
        <v>0</v>
      </c>
      <c r="E233" s="44"/>
    </row>
    <row r="234" spans="1:5" ht="81.75" customHeight="1" hidden="1">
      <c r="A234" s="59" t="s">
        <v>119</v>
      </c>
      <c r="B234" s="39" t="s">
        <v>422</v>
      </c>
      <c r="C234" s="38"/>
      <c r="D234" s="38"/>
      <c r="E234" s="44"/>
    </row>
    <row r="235" spans="1:5" ht="12.75" customHeight="1" hidden="1">
      <c r="A235" s="59" t="s">
        <v>579</v>
      </c>
      <c r="B235" s="40" t="s">
        <v>580</v>
      </c>
      <c r="C235" s="58"/>
      <c r="D235" s="38"/>
      <c r="E235" s="44"/>
    </row>
    <row r="236" spans="1:5" ht="66" customHeight="1" hidden="1">
      <c r="A236" s="59" t="s">
        <v>318</v>
      </c>
      <c r="B236" s="40" t="s">
        <v>341</v>
      </c>
      <c r="C236" s="58">
        <f>SUM(C237+C238)</f>
        <v>0</v>
      </c>
      <c r="D236" s="58">
        <f>SUM(D237+D238)</f>
        <v>0</v>
      </c>
      <c r="E236" s="44"/>
    </row>
    <row r="237" spans="1:5" ht="78" customHeight="1" hidden="1">
      <c r="A237" s="59" t="s">
        <v>342</v>
      </c>
      <c r="B237" s="40" t="s">
        <v>343</v>
      </c>
      <c r="C237" s="38"/>
      <c r="D237" s="38"/>
      <c r="E237" s="34"/>
    </row>
    <row r="238" spans="1:5" ht="75.75" customHeight="1" hidden="1">
      <c r="A238" s="59" t="s">
        <v>348</v>
      </c>
      <c r="B238" s="40" t="s">
        <v>672</v>
      </c>
      <c r="C238" s="38"/>
      <c r="D238" s="38"/>
      <c r="E238" s="34"/>
    </row>
    <row r="239" spans="1:5" ht="57" customHeight="1" hidden="1">
      <c r="A239" s="59" t="s">
        <v>124</v>
      </c>
      <c r="B239" s="39" t="s">
        <v>125</v>
      </c>
      <c r="C239" s="38">
        <f>SUM(C240)</f>
        <v>0</v>
      </c>
      <c r="D239" s="38">
        <f>SUM(D240)</f>
        <v>0</v>
      </c>
      <c r="E239" s="34"/>
    </row>
    <row r="240" spans="1:5" ht="43.5" customHeight="1" hidden="1">
      <c r="A240" s="41" t="s">
        <v>126</v>
      </c>
      <c r="B240" s="39" t="s">
        <v>127</v>
      </c>
      <c r="C240" s="38"/>
      <c r="D240" s="38"/>
      <c r="E240" s="34"/>
    </row>
    <row r="241" spans="1:5" ht="76.5" customHeight="1">
      <c r="A241" s="59" t="s">
        <v>623</v>
      </c>
      <c r="B241" s="40" t="s">
        <v>540</v>
      </c>
      <c r="C241" s="58">
        <f>SUM(C242)</f>
        <v>64716800</v>
      </c>
      <c r="D241" s="58">
        <f>SUM(D242)</f>
        <v>28070690</v>
      </c>
      <c r="E241" s="44"/>
    </row>
    <row r="242" spans="1:5" ht="70.5" customHeight="1">
      <c r="A242" s="59" t="s">
        <v>622</v>
      </c>
      <c r="B242" s="40" t="s">
        <v>541</v>
      </c>
      <c r="C242" s="38">
        <v>64716800</v>
      </c>
      <c r="D242" s="38">
        <v>28070690</v>
      </c>
      <c r="E242" s="34"/>
    </row>
    <row r="243" spans="1:5" ht="61.5" customHeight="1">
      <c r="A243" s="59" t="s">
        <v>624</v>
      </c>
      <c r="B243" s="40" t="s">
        <v>673</v>
      </c>
      <c r="C243" s="38">
        <f>SUM(C244:C245)</f>
        <v>11708000</v>
      </c>
      <c r="D243" s="38">
        <f>SUM(D244:D245)</f>
        <v>5512549.61</v>
      </c>
      <c r="E243" s="34"/>
    </row>
    <row r="244" spans="1:5" ht="53.25" customHeight="1">
      <c r="A244" s="59" t="s">
        <v>625</v>
      </c>
      <c r="B244" s="40" t="s">
        <v>674</v>
      </c>
      <c r="C244" s="38">
        <v>11708000</v>
      </c>
      <c r="D244" s="38">
        <v>5512549.61</v>
      </c>
      <c r="E244" s="34"/>
    </row>
    <row r="245" spans="1:5" ht="63" customHeight="1" hidden="1">
      <c r="A245" s="59" t="s">
        <v>626</v>
      </c>
      <c r="B245" s="40" t="s">
        <v>675</v>
      </c>
      <c r="C245" s="38"/>
      <c r="D245" s="38"/>
      <c r="E245" s="34"/>
    </row>
    <row r="246" spans="1:5" ht="138" customHeight="1" hidden="1">
      <c r="A246" s="59" t="s">
        <v>542</v>
      </c>
      <c r="B246" s="40" t="s">
        <v>31</v>
      </c>
      <c r="C246" s="38">
        <f>SUM(C247:C248)</f>
        <v>0</v>
      </c>
      <c r="D246" s="38">
        <f>SUM(D247:D248)</f>
        <v>0</v>
      </c>
      <c r="E246" s="34"/>
    </row>
    <row r="247" spans="1:5" ht="120" customHeight="1" hidden="1">
      <c r="A247" s="59" t="s">
        <v>356</v>
      </c>
      <c r="B247" s="40" t="s">
        <v>32</v>
      </c>
      <c r="C247" s="38"/>
      <c r="D247" s="38"/>
      <c r="E247" s="34"/>
    </row>
    <row r="248" spans="1:5" ht="117" customHeight="1" hidden="1">
      <c r="A248" s="59" t="s">
        <v>323</v>
      </c>
      <c r="B248" s="40" t="s">
        <v>676</v>
      </c>
      <c r="C248" s="38"/>
      <c r="D248" s="38"/>
      <c r="E248" s="34"/>
    </row>
    <row r="249" spans="1:5" ht="120" customHeight="1">
      <c r="A249" s="59" t="s">
        <v>627</v>
      </c>
      <c r="B249" s="40" t="s">
        <v>442</v>
      </c>
      <c r="C249" s="38">
        <f>SUM(C250)</f>
        <v>5121500</v>
      </c>
      <c r="D249" s="38">
        <f>SUM(D250)</f>
        <v>2776648.28</v>
      </c>
      <c r="E249" s="34"/>
    </row>
    <row r="250" spans="1:5" ht="119.25" customHeight="1">
      <c r="A250" s="59" t="s">
        <v>628</v>
      </c>
      <c r="B250" s="39" t="s">
        <v>423</v>
      </c>
      <c r="C250" s="38">
        <v>5121500</v>
      </c>
      <c r="D250" s="38">
        <v>2776648.28</v>
      </c>
      <c r="E250" s="34"/>
    </row>
    <row r="251" spans="1:5" ht="62.25" customHeight="1" hidden="1">
      <c r="A251" s="59" t="s">
        <v>128</v>
      </c>
      <c r="B251" s="39" t="s">
        <v>130</v>
      </c>
      <c r="C251" s="38">
        <f>SUM(C252)</f>
        <v>0</v>
      </c>
      <c r="D251" s="38">
        <f>SUM(D252)</f>
        <v>0</v>
      </c>
      <c r="E251" s="34"/>
    </row>
    <row r="252" spans="1:5" ht="96" customHeight="1" hidden="1">
      <c r="A252" s="41" t="s">
        <v>129</v>
      </c>
      <c r="B252" s="39" t="s">
        <v>131</v>
      </c>
      <c r="C252" s="38"/>
      <c r="D252" s="38"/>
      <c r="E252" s="34"/>
    </row>
    <row r="253" spans="1:5" ht="56.25" customHeight="1" hidden="1">
      <c r="A253" s="59" t="s">
        <v>494</v>
      </c>
      <c r="B253" s="39" t="s">
        <v>495</v>
      </c>
      <c r="C253" s="38">
        <f>SUM(C254)</f>
        <v>0</v>
      </c>
      <c r="D253" s="38">
        <f>SUM(D254)</f>
        <v>0</v>
      </c>
      <c r="E253" s="34"/>
    </row>
    <row r="254" spans="1:5" ht="66" customHeight="1" hidden="1">
      <c r="A254" s="41" t="s">
        <v>496</v>
      </c>
      <c r="B254" s="39" t="s">
        <v>497</v>
      </c>
      <c r="C254" s="38"/>
      <c r="D254" s="38"/>
      <c r="E254" s="34"/>
    </row>
    <row r="255" spans="1:5" ht="108" customHeight="1">
      <c r="A255" s="59" t="s">
        <v>629</v>
      </c>
      <c r="B255" s="39" t="s">
        <v>67</v>
      </c>
      <c r="C255" s="38">
        <f>SUM(C256:C257)</f>
        <v>3428700</v>
      </c>
      <c r="D255" s="38">
        <f>SUM(D256:D257)</f>
        <v>1643360</v>
      </c>
      <c r="E255" s="34"/>
    </row>
    <row r="256" spans="1:5" ht="87.75" customHeight="1">
      <c r="A256" s="41" t="s">
        <v>630</v>
      </c>
      <c r="B256" s="39" t="s">
        <v>68</v>
      </c>
      <c r="C256" s="38">
        <v>3428700</v>
      </c>
      <c r="D256" s="38">
        <v>1643360</v>
      </c>
      <c r="E256" s="34"/>
    </row>
    <row r="257" spans="1:5" ht="104.25" customHeight="1" hidden="1">
      <c r="A257" s="41" t="s">
        <v>585</v>
      </c>
      <c r="B257" s="39" t="s">
        <v>677</v>
      </c>
      <c r="C257" s="38"/>
      <c r="D257" s="38"/>
      <c r="E257" s="34"/>
    </row>
    <row r="258" spans="1:5" ht="56.25" customHeight="1">
      <c r="A258" s="59" t="s">
        <v>631</v>
      </c>
      <c r="B258" s="39" t="s">
        <v>341</v>
      </c>
      <c r="C258" s="38">
        <f>SUM(C259:C260)</f>
        <v>1548600</v>
      </c>
      <c r="D258" s="38">
        <f>SUM(D259:D260)</f>
        <v>640534.24</v>
      </c>
      <c r="E258" s="34"/>
    </row>
    <row r="259" spans="1:5" ht="71.25" customHeight="1">
      <c r="A259" s="41" t="s">
        <v>632</v>
      </c>
      <c r="B259" s="39" t="s">
        <v>343</v>
      </c>
      <c r="C259" s="38">
        <v>1548600</v>
      </c>
      <c r="D259" s="38">
        <v>640534.24</v>
      </c>
      <c r="E259" s="34"/>
    </row>
    <row r="260" spans="1:5" ht="75" customHeight="1" hidden="1">
      <c r="A260" s="41" t="s">
        <v>633</v>
      </c>
      <c r="B260" s="39" t="s">
        <v>672</v>
      </c>
      <c r="C260" s="38"/>
      <c r="D260" s="38"/>
      <c r="E260" s="34"/>
    </row>
    <row r="261" spans="1:5" ht="28.5" customHeight="1">
      <c r="A261" s="59" t="s">
        <v>634</v>
      </c>
      <c r="B261" s="40" t="s">
        <v>725</v>
      </c>
      <c r="C261" s="38">
        <f>SUM(C262:C263)</f>
        <v>389227300</v>
      </c>
      <c r="D261" s="38">
        <f>SUM(D262:D263)</f>
        <v>254151200</v>
      </c>
      <c r="E261" s="34"/>
    </row>
    <row r="262" spans="1:5" ht="39.75" customHeight="1">
      <c r="A262" s="59" t="s">
        <v>635</v>
      </c>
      <c r="B262" s="40" t="s">
        <v>720</v>
      </c>
      <c r="C262" s="38">
        <v>389227300</v>
      </c>
      <c r="D262" s="38">
        <v>254151200</v>
      </c>
      <c r="E262" s="34"/>
    </row>
    <row r="263" spans="1:5" ht="5.25" customHeight="1" hidden="1">
      <c r="A263" s="59" t="s">
        <v>188</v>
      </c>
      <c r="B263" s="40" t="s">
        <v>189</v>
      </c>
      <c r="C263" s="38"/>
      <c r="D263" s="30"/>
      <c r="E263" s="34"/>
    </row>
    <row r="264" spans="1:5" s="8" customFormat="1" ht="22.5" customHeight="1">
      <c r="A264" s="59" t="s">
        <v>636</v>
      </c>
      <c r="B264" s="37" t="s">
        <v>389</v>
      </c>
      <c r="C264" s="43">
        <f>SUM(C265+C268+C271+C273+C276+C278)</f>
        <v>1146892</v>
      </c>
      <c r="D264" s="43">
        <f>SUM(D265+D268+D271+D273+D276+D278)</f>
        <v>1145992</v>
      </c>
      <c r="E264" s="44">
        <f>SUM(D264/C264*100)</f>
        <v>99.92152704875437</v>
      </c>
    </row>
    <row r="265" spans="1:5" s="8" customFormat="1" ht="102" customHeight="1">
      <c r="A265" s="65" t="s">
        <v>637</v>
      </c>
      <c r="B265" s="37" t="s">
        <v>716</v>
      </c>
      <c r="C265" s="43">
        <f>SUM(C266+C267)</f>
        <v>66000</v>
      </c>
      <c r="D265" s="43">
        <f>SUM(D266+D267)</f>
        <v>66000</v>
      </c>
      <c r="E265" s="44"/>
    </row>
    <row r="266" spans="1:5" ht="95.25" customHeight="1">
      <c r="A266" s="65" t="s">
        <v>638</v>
      </c>
      <c r="B266" s="37" t="s">
        <v>25</v>
      </c>
      <c r="C266" s="38">
        <v>66000</v>
      </c>
      <c r="D266" s="38">
        <v>66000</v>
      </c>
      <c r="E266" s="34"/>
    </row>
    <row r="267" spans="1:5" ht="121.5" customHeight="1" hidden="1">
      <c r="A267" s="65" t="s">
        <v>639</v>
      </c>
      <c r="B267" s="37" t="s">
        <v>678</v>
      </c>
      <c r="C267" s="38"/>
      <c r="D267" s="30"/>
      <c r="E267" s="34"/>
    </row>
    <row r="268" spans="1:5" ht="98.25" customHeight="1" hidden="1">
      <c r="A268" s="65" t="s">
        <v>471</v>
      </c>
      <c r="B268" s="37" t="s">
        <v>120</v>
      </c>
      <c r="C268" s="38">
        <f>SUM(C269:C270)</f>
        <v>0</v>
      </c>
      <c r="D268" s="38">
        <f>SUM(D269:D270)</f>
        <v>0</v>
      </c>
      <c r="E268" s="34"/>
    </row>
    <row r="269" spans="1:5" ht="65.25" customHeight="1" hidden="1">
      <c r="A269" s="65" t="s">
        <v>142</v>
      </c>
      <c r="B269" s="37" t="s">
        <v>143</v>
      </c>
      <c r="C269" s="38"/>
      <c r="D269" s="38"/>
      <c r="E269" s="34"/>
    </row>
    <row r="270" spans="1:5" ht="56.25" customHeight="1" hidden="1">
      <c r="A270" s="65" t="s">
        <v>144</v>
      </c>
      <c r="B270" s="37" t="s">
        <v>560</v>
      </c>
      <c r="C270" s="38"/>
      <c r="D270" s="30"/>
      <c r="E270" s="34"/>
    </row>
    <row r="271" spans="1:5" ht="118.5" customHeight="1" hidden="1">
      <c r="A271" s="65" t="s">
        <v>516</v>
      </c>
      <c r="B271" s="35" t="s">
        <v>69</v>
      </c>
      <c r="C271" s="38">
        <f>SUM(C272)</f>
        <v>0</v>
      </c>
      <c r="D271" s="38">
        <f>SUM(D272)</f>
        <v>0</v>
      </c>
      <c r="E271" s="34"/>
    </row>
    <row r="272" spans="1:5" ht="121.5" customHeight="1" hidden="1">
      <c r="A272" s="32" t="s">
        <v>517</v>
      </c>
      <c r="B272" s="35" t="s">
        <v>73</v>
      </c>
      <c r="C272" s="38"/>
      <c r="D272" s="30"/>
      <c r="E272" s="34"/>
    </row>
    <row r="273" spans="1:5" ht="99" customHeight="1" hidden="1">
      <c r="A273" s="65" t="s">
        <v>518</v>
      </c>
      <c r="B273" s="35" t="s">
        <v>384</v>
      </c>
      <c r="C273" s="38">
        <f>SUM(C274:C275)</f>
        <v>0</v>
      </c>
      <c r="D273" s="38">
        <f>SUM(D274:D275)</f>
        <v>0</v>
      </c>
      <c r="E273" s="34"/>
    </row>
    <row r="274" spans="1:5" ht="95.25" customHeight="1" hidden="1">
      <c r="A274" s="32" t="s">
        <v>519</v>
      </c>
      <c r="B274" s="35" t="s">
        <v>385</v>
      </c>
      <c r="C274" s="38"/>
      <c r="D274" s="30"/>
      <c r="E274" s="34"/>
    </row>
    <row r="275" spans="1:5" ht="97.5" customHeight="1" hidden="1">
      <c r="A275" s="32" t="s">
        <v>520</v>
      </c>
      <c r="B275" s="35" t="s">
        <v>386</v>
      </c>
      <c r="C275" s="38"/>
      <c r="D275" s="30"/>
      <c r="E275" s="34"/>
    </row>
    <row r="276" spans="1:5" ht="102.75" customHeight="1" hidden="1">
      <c r="A276" s="65" t="s">
        <v>521</v>
      </c>
      <c r="B276" s="35" t="s">
        <v>387</v>
      </c>
      <c r="C276" s="38">
        <f>SUM(C277)</f>
        <v>0</v>
      </c>
      <c r="D276" s="38">
        <f>SUM(D277)</f>
        <v>0</v>
      </c>
      <c r="E276" s="34"/>
    </row>
    <row r="277" spans="1:5" ht="114.75" customHeight="1" hidden="1">
      <c r="A277" s="32" t="s">
        <v>522</v>
      </c>
      <c r="B277" s="35" t="s">
        <v>388</v>
      </c>
      <c r="C277" s="38"/>
      <c r="D277" s="38"/>
      <c r="E277" s="34"/>
    </row>
    <row r="278" spans="1:5" ht="45" customHeight="1">
      <c r="A278" s="59" t="s">
        <v>640</v>
      </c>
      <c r="B278" s="37" t="s">
        <v>37</v>
      </c>
      <c r="C278" s="58">
        <f>SUM(C279:C280)</f>
        <v>1080892</v>
      </c>
      <c r="D278" s="58">
        <f>SUM(D279:D280)</f>
        <v>1079992</v>
      </c>
      <c r="E278" s="44"/>
    </row>
    <row r="279" spans="1:5" ht="49.5" customHeight="1">
      <c r="A279" s="41" t="s">
        <v>641</v>
      </c>
      <c r="B279" s="35" t="s">
        <v>38</v>
      </c>
      <c r="C279" s="38">
        <v>1080892</v>
      </c>
      <c r="D279" s="38">
        <v>1079992</v>
      </c>
      <c r="E279" s="34"/>
    </row>
    <row r="280" spans="1:5" ht="45.75" customHeight="1" hidden="1">
      <c r="A280" s="41" t="s">
        <v>642</v>
      </c>
      <c r="B280" s="35" t="s">
        <v>684</v>
      </c>
      <c r="C280" s="38"/>
      <c r="D280" s="38"/>
      <c r="E280" s="34"/>
    </row>
    <row r="281" spans="1:5" ht="44.25" customHeight="1" hidden="1">
      <c r="A281" s="59" t="s">
        <v>561</v>
      </c>
      <c r="B281" s="37" t="s">
        <v>562</v>
      </c>
      <c r="C281" s="38">
        <f>SUM(C282)</f>
        <v>0</v>
      </c>
      <c r="D281" s="38">
        <f>SUM(D282)</f>
        <v>0</v>
      </c>
      <c r="E281" s="44" t="e">
        <f>SUM(D281/C281*100)</f>
        <v>#DIV/0!</v>
      </c>
    </row>
    <row r="282" spans="1:5" ht="56.25" customHeight="1" hidden="1">
      <c r="A282" s="59" t="s">
        <v>563</v>
      </c>
      <c r="B282" s="37" t="s">
        <v>121</v>
      </c>
      <c r="C282" s="38"/>
      <c r="D282" s="38"/>
      <c r="E282" s="34"/>
    </row>
    <row r="283" spans="1:5" ht="24.75" customHeight="1" hidden="1">
      <c r="A283" s="59" t="s">
        <v>307</v>
      </c>
      <c r="B283" s="37" t="s">
        <v>308</v>
      </c>
      <c r="C283" s="38">
        <f>SUM(C284)</f>
        <v>0</v>
      </c>
      <c r="D283" s="38">
        <f>SUM(D284)</f>
        <v>0</v>
      </c>
      <c r="E283" s="44" t="e">
        <f>SUM(D283/C283*100)</f>
        <v>#DIV/0!</v>
      </c>
    </row>
    <row r="284" spans="1:5" ht="41.25" customHeight="1" hidden="1">
      <c r="A284" s="41" t="s">
        <v>685</v>
      </c>
      <c r="B284" s="37" t="s">
        <v>686</v>
      </c>
      <c r="C284" s="38">
        <f>SUM(C285)</f>
        <v>0</v>
      </c>
      <c r="D284" s="38">
        <f>SUM(D285)</f>
        <v>0</v>
      </c>
      <c r="E284" s="34"/>
    </row>
    <row r="285" spans="1:5" ht="39.75" customHeight="1" hidden="1">
      <c r="A285" s="41" t="s">
        <v>687</v>
      </c>
      <c r="B285" s="37" t="s">
        <v>686</v>
      </c>
      <c r="C285" s="38"/>
      <c r="D285" s="38"/>
      <c r="E285" s="34"/>
    </row>
    <row r="286" spans="1:5" ht="153" customHeight="1">
      <c r="A286" s="59" t="s">
        <v>643</v>
      </c>
      <c r="B286" s="37" t="s">
        <v>688</v>
      </c>
      <c r="C286" s="38">
        <f>SUM(C288)</f>
        <v>1972771.15</v>
      </c>
      <c r="D286" s="38">
        <f>SUM(D288)</f>
        <v>1972771.15</v>
      </c>
      <c r="E286" s="44">
        <f>SUM(D286/C286*100)</f>
        <v>100</v>
      </c>
    </row>
    <row r="287" spans="1:5" ht="102.75" customHeight="1">
      <c r="A287" s="59" t="s">
        <v>644</v>
      </c>
      <c r="B287" s="37" t="s">
        <v>689</v>
      </c>
      <c r="C287" s="38">
        <f>SUM(C288)</f>
        <v>1972771.15</v>
      </c>
      <c r="D287" s="38">
        <f>SUM(D288)</f>
        <v>1972771.15</v>
      </c>
      <c r="E287" s="34"/>
    </row>
    <row r="288" spans="1:5" ht="105.75" customHeight="1">
      <c r="A288" s="41" t="s">
        <v>645</v>
      </c>
      <c r="B288" s="35" t="s">
        <v>646</v>
      </c>
      <c r="C288" s="38">
        <v>1972771.15</v>
      </c>
      <c r="D288" s="38">
        <v>1972771.15</v>
      </c>
      <c r="E288" s="34"/>
    </row>
    <row r="289" spans="1:5" ht="87" customHeight="1">
      <c r="A289" s="41" t="s">
        <v>647</v>
      </c>
      <c r="B289" s="35" t="s">
        <v>467</v>
      </c>
      <c r="C289" s="38">
        <f>SUM(C290:C291)</f>
        <v>-3342318.93</v>
      </c>
      <c r="D289" s="38">
        <f>SUM(D290:D291)</f>
        <v>-3342318.93</v>
      </c>
      <c r="E289" s="34"/>
    </row>
    <row r="290" spans="1:5" ht="71.25" customHeight="1">
      <c r="A290" s="41" t="s">
        <v>648</v>
      </c>
      <c r="B290" s="35" t="s">
        <v>466</v>
      </c>
      <c r="C290" s="38">
        <f>SUM(C292+C293+C294)</f>
        <v>-3342318.93</v>
      </c>
      <c r="D290" s="38">
        <f>SUM(D292+D293+D294)</f>
        <v>-3342318.93</v>
      </c>
      <c r="E290" s="34"/>
    </row>
    <row r="291" spans="1:5" ht="87" customHeight="1" hidden="1">
      <c r="A291" s="41" t="s">
        <v>649</v>
      </c>
      <c r="B291" s="35" t="s">
        <v>690</v>
      </c>
      <c r="C291" s="38">
        <f>SUM(C295)</f>
        <v>0</v>
      </c>
      <c r="D291" s="38">
        <f>SUM(D295)</f>
        <v>0</v>
      </c>
      <c r="E291" s="34"/>
    </row>
    <row r="292" spans="1:5" ht="90.75" customHeight="1">
      <c r="A292" s="41" t="s">
        <v>650</v>
      </c>
      <c r="B292" s="37" t="s">
        <v>651</v>
      </c>
      <c r="C292" s="38">
        <v>-107200</v>
      </c>
      <c r="D292" s="30">
        <v>-107200</v>
      </c>
      <c r="E292" s="34"/>
    </row>
    <row r="293" spans="1:5" ht="92.25" customHeight="1">
      <c r="A293" s="41" t="s">
        <v>652</v>
      </c>
      <c r="B293" s="37" t="s">
        <v>653</v>
      </c>
      <c r="C293" s="38">
        <v>-50200</v>
      </c>
      <c r="D293" s="30">
        <v>-50200</v>
      </c>
      <c r="E293" s="34"/>
    </row>
    <row r="294" spans="1:5" ht="75" customHeight="1">
      <c r="A294" s="41" t="s">
        <v>655</v>
      </c>
      <c r="B294" s="37" t="s">
        <v>654</v>
      </c>
      <c r="C294" s="38">
        <v>-3184918.93</v>
      </c>
      <c r="D294" s="38">
        <v>-3184918.93</v>
      </c>
      <c r="E294" s="34"/>
    </row>
    <row r="295" spans="1:5" ht="88.5" customHeight="1" hidden="1">
      <c r="A295" s="41" t="s">
        <v>657</v>
      </c>
      <c r="B295" s="37" t="s">
        <v>656</v>
      </c>
      <c r="C295" s="38"/>
      <c r="D295" s="30"/>
      <c r="E295" s="34"/>
    </row>
    <row r="296" spans="1:5" ht="20.25" customHeight="1">
      <c r="A296" s="37"/>
      <c r="B296" s="66" t="s">
        <v>317</v>
      </c>
      <c r="C296" s="43">
        <f>SUM(C19+C194)</f>
        <v>832596957.22</v>
      </c>
      <c r="D296" s="43">
        <f>SUM(D19+D194)</f>
        <v>482865527.80999994</v>
      </c>
      <c r="E296" s="44">
        <f>SUM(D296/C296*100)</f>
        <v>57.99511079433487</v>
      </c>
    </row>
    <row r="297" spans="1:5" ht="4.5" customHeight="1">
      <c r="A297" s="37"/>
      <c r="B297" s="66"/>
      <c r="C297" s="43"/>
      <c r="D297" s="43"/>
      <c r="E297" s="44"/>
    </row>
    <row r="298" spans="1:5" ht="18" customHeight="1" hidden="1">
      <c r="A298" s="37"/>
      <c r="B298" s="66" t="s">
        <v>86</v>
      </c>
      <c r="C298" s="43" t="e">
        <f>SUM(C19+C194+#REF!)</f>
        <v>#REF!</v>
      </c>
      <c r="D298" s="43" t="e">
        <f>SUM(D19+D194+#REF!)</f>
        <v>#REF!</v>
      </c>
      <c r="E298" s="44" t="e">
        <f>SUM(D298/C298*100)</f>
        <v>#REF!</v>
      </c>
    </row>
    <row r="299" spans="1:5" ht="23.25" customHeight="1">
      <c r="A299" s="37"/>
      <c r="B299" s="67" t="s">
        <v>681</v>
      </c>
      <c r="C299" s="38"/>
      <c r="D299" s="30"/>
      <c r="E299" s="34"/>
    </row>
    <row r="300" spans="1:5" s="8" customFormat="1" ht="21.75" customHeight="1">
      <c r="A300" s="65" t="s">
        <v>566</v>
      </c>
      <c r="B300" s="66" t="s">
        <v>139</v>
      </c>
      <c r="C300" s="43">
        <f>SUM(C301:C309)</f>
        <v>64252935.730000004</v>
      </c>
      <c r="D300" s="43">
        <f>SUM(D301:D309)</f>
        <v>29988970.340000004</v>
      </c>
      <c r="E300" s="44">
        <f aca="true" t="shared" si="1" ref="E300:E307">SUM(D300/C300*100)</f>
        <v>46.67330760732542</v>
      </c>
    </row>
    <row r="301" spans="1:5" ht="59.25" customHeight="1">
      <c r="A301" s="65" t="s">
        <v>567</v>
      </c>
      <c r="B301" s="66" t="s">
        <v>691</v>
      </c>
      <c r="C301" s="38">
        <v>1520700</v>
      </c>
      <c r="D301" s="30">
        <v>722292.79</v>
      </c>
      <c r="E301" s="34">
        <f t="shared" si="1"/>
        <v>47.497388702571186</v>
      </c>
    </row>
    <row r="302" spans="1:5" ht="72.75" customHeight="1">
      <c r="A302" s="65" t="s">
        <v>524</v>
      </c>
      <c r="B302" s="66" t="s">
        <v>141</v>
      </c>
      <c r="C302" s="38">
        <v>1924900</v>
      </c>
      <c r="D302" s="30">
        <v>1065314.53</v>
      </c>
      <c r="E302" s="34">
        <f t="shared" si="1"/>
        <v>55.34388955270404</v>
      </c>
    </row>
    <row r="303" spans="1:5" ht="74.25" customHeight="1">
      <c r="A303" s="65" t="s">
        <v>525</v>
      </c>
      <c r="B303" s="66" t="s">
        <v>692</v>
      </c>
      <c r="C303" s="38">
        <v>26413901.6</v>
      </c>
      <c r="D303" s="30">
        <v>12195172.92</v>
      </c>
      <c r="E303" s="34">
        <f t="shared" si="1"/>
        <v>46.16952506554352</v>
      </c>
    </row>
    <row r="304" spans="1:5" ht="41.25" customHeight="1" hidden="1">
      <c r="A304" s="65" t="s">
        <v>449</v>
      </c>
      <c r="B304" s="66" t="s">
        <v>450</v>
      </c>
      <c r="C304" s="38"/>
      <c r="D304" s="30"/>
      <c r="E304" s="34" t="e">
        <f t="shared" si="1"/>
        <v>#DIV/0!</v>
      </c>
    </row>
    <row r="305" spans="1:5" ht="56.25" customHeight="1">
      <c r="A305" s="65" t="s">
        <v>451</v>
      </c>
      <c r="B305" s="66" t="s">
        <v>376</v>
      </c>
      <c r="C305" s="38">
        <v>10716000</v>
      </c>
      <c r="D305" s="30">
        <v>4649289.97</v>
      </c>
      <c r="E305" s="34">
        <f t="shared" si="1"/>
        <v>43.386431224337436</v>
      </c>
    </row>
    <row r="306" spans="1:5" ht="40.5" customHeight="1" hidden="1">
      <c r="A306" s="65" t="s">
        <v>452</v>
      </c>
      <c r="B306" s="66" t="s">
        <v>488</v>
      </c>
      <c r="C306" s="38"/>
      <c r="D306" s="30"/>
      <c r="E306" s="34" t="e">
        <f t="shared" si="1"/>
        <v>#DIV/0!</v>
      </c>
    </row>
    <row r="307" spans="1:5" ht="27" customHeight="1">
      <c r="A307" s="65" t="s">
        <v>489</v>
      </c>
      <c r="B307" s="66" t="s">
        <v>481</v>
      </c>
      <c r="C307" s="38">
        <v>1276074.57</v>
      </c>
      <c r="D307" s="30"/>
      <c r="E307" s="34">
        <f t="shared" si="1"/>
        <v>0</v>
      </c>
    </row>
    <row r="308" spans="1:5" ht="15.75" hidden="1">
      <c r="A308" s="65" t="s">
        <v>490</v>
      </c>
      <c r="B308" s="66"/>
      <c r="C308" s="38"/>
      <c r="D308" s="30"/>
      <c r="E308" s="34">
        <v>0</v>
      </c>
    </row>
    <row r="309" spans="1:5" ht="30" customHeight="1">
      <c r="A309" s="65" t="s">
        <v>490</v>
      </c>
      <c r="B309" s="66" t="s">
        <v>482</v>
      </c>
      <c r="C309" s="38">
        <v>22401359.56</v>
      </c>
      <c r="D309" s="30">
        <v>11356900.13</v>
      </c>
      <c r="E309" s="34">
        <f aca="true" t="shared" si="2" ref="E309:E318">SUM(D309/C309*100)</f>
        <v>50.69736995016566</v>
      </c>
    </row>
    <row r="310" spans="1:5" s="8" customFormat="1" ht="24.75" customHeight="1">
      <c r="A310" s="65" t="s">
        <v>483</v>
      </c>
      <c r="B310" s="66" t="s">
        <v>476</v>
      </c>
      <c r="C310" s="58">
        <f>SUM(C313)</f>
        <v>1548600</v>
      </c>
      <c r="D310" s="58">
        <f>SUM(D313)</f>
        <v>640534.24</v>
      </c>
      <c r="E310" s="44">
        <f t="shared" si="2"/>
        <v>41.36214903784063</v>
      </c>
    </row>
    <row r="311" spans="1:5" ht="16.5" customHeight="1" hidden="1">
      <c r="A311" s="65" t="s">
        <v>485</v>
      </c>
      <c r="B311" s="66" t="s">
        <v>486</v>
      </c>
      <c r="C311" s="38"/>
      <c r="D311" s="30"/>
      <c r="E311" s="34" t="e">
        <f t="shared" si="2"/>
        <v>#DIV/0!</v>
      </c>
    </row>
    <row r="312" spans="1:5" ht="16.5" customHeight="1" hidden="1">
      <c r="A312" s="65" t="s">
        <v>351</v>
      </c>
      <c r="B312" s="66" t="s">
        <v>352</v>
      </c>
      <c r="C312" s="38"/>
      <c r="D312" s="30"/>
      <c r="E312" s="34" t="e">
        <f t="shared" si="2"/>
        <v>#DIV/0!</v>
      </c>
    </row>
    <row r="313" spans="1:5" ht="27" customHeight="1">
      <c r="A313" s="65" t="s">
        <v>353</v>
      </c>
      <c r="B313" s="66" t="s">
        <v>352</v>
      </c>
      <c r="C313" s="38">
        <v>1548600</v>
      </c>
      <c r="D313" s="38">
        <v>640534.24</v>
      </c>
      <c r="E313" s="34">
        <f t="shared" si="2"/>
        <v>41.36214903784063</v>
      </c>
    </row>
    <row r="314" spans="1:5" ht="47.25" hidden="1">
      <c r="A314" s="65" t="s">
        <v>396</v>
      </c>
      <c r="B314" s="66" t="s">
        <v>180</v>
      </c>
      <c r="C314" s="38"/>
      <c r="D314" s="30"/>
      <c r="E314" s="34" t="e">
        <f t="shared" si="2"/>
        <v>#DIV/0!</v>
      </c>
    </row>
    <row r="315" spans="1:5" ht="16.5" customHeight="1" hidden="1">
      <c r="A315" s="65" t="s">
        <v>181</v>
      </c>
      <c r="B315" s="66" t="s">
        <v>190</v>
      </c>
      <c r="C315" s="38"/>
      <c r="D315" s="30"/>
      <c r="E315" s="34" t="e">
        <f t="shared" si="2"/>
        <v>#DIV/0!</v>
      </c>
    </row>
    <row r="316" spans="1:5" ht="31.5" hidden="1">
      <c r="A316" s="65" t="s">
        <v>191</v>
      </c>
      <c r="B316" s="66" t="s">
        <v>192</v>
      </c>
      <c r="C316" s="38"/>
      <c r="D316" s="30"/>
      <c r="E316" s="34" t="e">
        <f t="shared" si="2"/>
        <v>#DIV/0!</v>
      </c>
    </row>
    <row r="317" spans="1:5" ht="31.5" hidden="1">
      <c r="A317" s="65" t="s">
        <v>201</v>
      </c>
      <c r="B317" s="66" t="s">
        <v>91</v>
      </c>
      <c r="C317" s="38"/>
      <c r="D317" s="30"/>
      <c r="E317" s="34" t="e">
        <f t="shared" si="2"/>
        <v>#DIV/0!</v>
      </c>
    </row>
    <row r="318" spans="1:5" ht="18" customHeight="1" hidden="1">
      <c r="A318" s="65" t="s">
        <v>92</v>
      </c>
      <c r="B318" s="66" t="s">
        <v>93</v>
      </c>
      <c r="C318" s="38"/>
      <c r="D318" s="30"/>
      <c r="E318" s="34" t="e">
        <f t="shared" si="2"/>
        <v>#DIV/0!</v>
      </c>
    </row>
    <row r="319" spans="1:5" ht="18" customHeight="1" hidden="1">
      <c r="A319" s="65" t="s">
        <v>483</v>
      </c>
      <c r="B319" s="66" t="s">
        <v>484</v>
      </c>
      <c r="C319" s="43">
        <f>SUM(C320)</f>
        <v>0</v>
      </c>
      <c r="D319" s="43">
        <f>SUM(D320)</f>
        <v>0</v>
      </c>
      <c r="E319" s="44">
        <v>0</v>
      </c>
    </row>
    <row r="320" spans="1:5" ht="25.5" customHeight="1" hidden="1">
      <c r="A320" s="65" t="s">
        <v>351</v>
      </c>
      <c r="B320" s="66" t="s">
        <v>487</v>
      </c>
      <c r="C320" s="38"/>
      <c r="D320" s="30"/>
      <c r="E320" s="34">
        <v>0</v>
      </c>
    </row>
    <row r="321" spans="1:5" s="8" customFormat="1" ht="50.25" customHeight="1">
      <c r="A321" s="65" t="s">
        <v>94</v>
      </c>
      <c r="B321" s="66" t="s">
        <v>475</v>
      </c>
      <c r="C321" s="43">
        <f>SUM(C323:C331)</f>
        <v>3052100</v>
      </c>
      <c r="D321" s="43">
        <f>SUM(D323:D331)</f>
        <v>1555522.31</v>
      </c>
      <c r="E321" s="44">
        <f aca="true" t="shared" si="3" ref="E321:E330">SUM(D321/C321*100)</f>
        <v>50.965640378755616</v>
      </c>
    </row>
    <row r="322" spans="1:5" ht="15.75" hidden="1">
      <c r="A322" s="65" t="s">
        <v>95</v>
      </c>
      <c r="B322" s="66" t="s">
        <v>96</v>
      </c>
      <c r="C322" s="38"/>
      <c r="D322" s="30"/>
      <c r="E322" s="34" t="e">
        <f t="shared" si="3"/>
        <v>#DIV/0!</v>
      </c>
    </row>
    <row r="323" spans="1:5" ht="16.5" customHeight="1" hidden="1">
      <c r="A323" s="65" t="s">
        <v>97</v>
      </c>
      <c r="B323" s="66" t="s">
        <v>98</v>
      </c>
      <c r="C323" s="38"/>
      <c r="D323" s="30"/>
      <c r="E323" s="34" t="e">
        <f t="shared" si="3"/>
        <v>#DIV/0!</v>
      </c>
    </row>
    <row r="324" spans="1:5" ht="16.5" customHeight="1" hidden="1">
      <c r="A324" s="65" t="s">
        <v>99</v>
      </c>
      <c r="B324" s="66" t="s">
        <v>100</v>
      </c>
      <c r="C324" s="38"/>
      <c r="D324" s="30"/>
      <c r="E324" s="34" t="e">
        <f t="shared" si="3"/>
        <v>#DIV/0!</v>
      </c>
    </row>
    <row r="325" spans="1:5" ht="16.5" customHeight="1" hidden="1">
      <c r="A325" s="65" t="s">
        <v>101</v>
      </c>
      <c r="B325" s="66" t="s">
        <v>102</v>
      </c>
      <c r="C325" s="38"/>
      <c r="D325" s="30"/>
      <c r="E325" s="34" t="e">
        <f t="shared" si="3"/>
        <v>#DIV/0!</v>
      </c>
    </row>
    <row r="326" spans="1:5" ht="15.75" hidden="1">
      <c r="A326" s="65" t="s">
        <v>103</v>
      </c>
      <c r="B326" s="66" t="s">
        <v>104</v>
      </c>
      <c r="C326" s="38"/>
      <c r="D326" s="30"/>
      <c r="E326" s="34" t="e">
        <f t="shared" si="3"/>
        <v>#DIV/0!</v>
      </c>
    </row>
    <row r="327" spans="1:5" ht="15.75" hidden="1">
      <c r="A327" s="65" t="s">
        <v>88</v>
      </c>
      <c r="B327" s="66" t="s">
        <v>111</v>
      </c>
      <c r="C327" s="38"/>
      <c r="D327" s="30"/>
      <c r="E327" s="34" t="e">
        <f t="shared" si="3"/>
        <v>#DIV/0!</v>
      </c>
    </row>
    <row r="328" spans="1:5" ht="47.25" hidden="1">
      <c r="A328" s="65" t="s">
        <v>112</v>
      </c>
      <c r="B328" s="66" t="s">
        <v>113</v>
      </c>
      <c r="C328" s="38"/>
      <c r="D328" s="30"/>
      <c r="E328" s="34" t="e">
        <f t="shared" si="3"/>
        <v>#DIV/0!</v>
      </c>
    </row>
    <row r="329" spans="1:5" ht="54" customHeight="1">
      <c r="A329" s="65" t="s">
        <v>114</v>
      </c>
      <c r="B329" s="66" t="s">
        <v>293</v>
      </c>
      <c r="C329" s="38">
        <v>2653500</v>
      </c>
      <c r="D329" s="30">
        <v>1283422.31</v>
      </c>
      <c r="E329" s="34">
        <f t="shared" si="3"/>
        <v>48.36714942528736</v>
      </c>
    </row>
    <row r="330" spans="1:5" ht="27.75" customHeight="1">
      <c r="A330" s="65" t="s">
        <v>319</v>
      </c>
      <c r="B330" s="66" t="s">
        <v>564</v>
      </c>
      <c r="C330" s="38">
        <v>398600</v>
      </c>
      <c r="D330" s="30">
        <v>272100</v>
      </c>
      <c r="E330" s="34">
        <f t="shared" si="3"/>
        <v>68.26392373306574</v>
      </c>
    </row>
    <row r="331" spans="1:5" ht="45" customHeight="1" hidden="1">
      <c r="A331" s="65" t="s">
        <v>504</v>
      </c>
      <c r="B331" s="66" t="s">
        <v>505</v>
      </c>
      <c r="C331" s="38"/>
      <c r="D331" s="30"/>
      <c r="E331" s="34"/>
    </row>
    <row r="332" spans="1:5" s="8" customFormat="1" ht="30.75" customHeight="1">
      <c r="A332" s="65" t="s">
        <v>378</v>
      </c>
      <c r="B332" s="66" t="s">
        <v>474</v>
      </c>
      <c r="C332" s="43">
        <f>SUM(C333:C341)</f>
        <v>21152196.29</v>
      </c>
      <c r="D332" s="43">
        <f>SUM(D333:D341)</f>
        <v>7485049.6899999995</v>
      </c>
      <c r="E332" s="44">
        <f aca="true" t="shared" si="4" ref="E332:E342">SUM(D332/C332*100)</f>
        <v>35.38663119128987</v>
      </c>
    </row>
    <row r="333" spans="1:5" ht="25.5" customHeight="1">
      <c r="A333" s="65" t="s">
        <v>379</v>
      </c>
      <c r="B333" s="66" t="s">
        <v>380</v>
      </c>
      <c r="C333" s="38">
        <v>50000</v>
      </c>
      <c r="D333" s="38"/>
      <c r="E333" s="34">
        <f t="shared" si="4"/>
        <v>0</v>
      </c>
    </row>
    <row r="334" spans="1:5" ht="31.5" customHeight="1">
      <c r="A334" s="65" t="s">
        <v>556</v>
      </c>
      <c r="B334" s="66" t="s">
        <v>557</v>
      </c>
      <c r="C334" s="38">
        <v>4779700</v>
      </c>
      <c r="D334" s="30">
        <v>2386476.77</v>
      </c>
      <c r="E334" s="34">
        <f t="shared" si="4"/>
        <v>49.92942590539155</v>
      </c>
    </row>
    <row r="335" spans="1:5" ht="21" customHeight="1" hidden="1">
      <c r="A335" s="65" t="s">
        <v>558</v>
      </c>
      <c r="B335" s="66" t="s">
        <v>559</v>
      </c>
      <c r="C335" s="38"/>
      <c r="D335" s="30"/>
      <c r="E335" s="34" t="e">
        <f t="shared" si="4"/>
        <v>#DIV/0!</v>
      </c>
    </row>
    <row r="336" spans="1:5" ht="21" customHeight="1" hidden="1">
      <c r="A336" s="65" t="s">
        <v>558</v>
      </c>
      <c r="B336" s="66" t="s">
        <v>415</v>
      </c>
      <c r="C336" s="38"/>
      <c r="D336" s="30"/>
      <c r="E336" s="34" t="e">
        <f t="shared" si="4"/>
        <v>#DIV/0!</v>
      </c>
    </row>
    <row r="337" spans="1:5" ht="27" customHeight="1">
      <c r="A337" s="65" t="s">
        <v>309</v>
      </c>
      <c r="B337" s="66" t="s">
        <v>310</v>
      </c>
      <c r="C337" s="38">
        <v>1000000</v>
      </c>
      <c r="D337" s="30">
        <v>341523.38</v>
      </c>
      <c r="E337" s="34">
        <f t="shared" si="4"/>
        <v>34.152338</v>
      </c>
    </row>
    <row r="338" spans="1:5" ht="27" customHeight="1">
      <c r="A338" s="65" t="s">
        <v>311</v>
      </c>
      <c r="B338" s="66" t="s">
        <v>468</v>
      </c>
      <c r="C338" s="38">
        <v>14132496.29</v>
      </c>
      <c r="D338" s="30">
        <v>4665327.11</v>
      </c>
      <c r="E338" s="34">
        <f t="shared" si="4"/>
        <v>33.0113450183683</v>
      </c>
    </row>
    <row r="339" spans="1:5" ht="25.5" customHeight="1" hidden="1">
      <c r="A339" s="65" t="s">
        <v>312</v>
      </c>
      <c r="B339" s="66" t="s">
        <v>313</v>
      </c>
      <c r="C339" s="38"/>
      <c r="D339" s="30"/>
      <c r="E339" s="34" t="e">
        <f t="shared" si="4"/>
        <v>#DIV/0!</v>
      </c>
    </row>
    <row r="340" spans="1:5" ht="18" customHeight="1" hidden="1">
      <c r="A340" s="65" t="s">
        <v>311</v>
      </c>
      <c r="B340" s="66" t="s">
        <v>538</v>
      </c>
      <c r="C340" s="38"/>
      <c r="D340" s="30"/>
      <c r="E340" s="34" t="e">
        <f t="shared" si="4"/>
        <v>#DIV/0!</v>
      </c>
    </row>
    <row r="341" spans="1:5" ht="41.25" customHeight="1">
      <c r="A341" s="65" t="s">
        <v>320</v>
      </c>
      <c r="B341" s="66" t="s">
        <v>322</v>
      </c>
      <c r="C341" s="38">
        <v>1190000</v>
      </c>
      <c r="D341" s="30">
        <v>91722.43</v>
      </c>
      <c r="E341" s="34">
        <f t="shared" si="4"/>
        <v>7.707767226890756</v>
      </c>
    </row>
    <row r="342" spans="1:5" s="8" customFormat="1" ht="38.25" customHeight="1">
      <c r="A342" s="65" t="s">
        <v>314</v>
      </c>
      <c r="B342" s="66" t="s">
        <v>473</v>
      </c>
      <c r="C342" s="43">
        <f>SUM(C343:C347)</f>
        <v>21270634</v>
      </c>
      <c r="D342" s="43">
        <f>SUM(D343:D347)</f>
        <v>15390699.86</v>
      </c>
      <c r="E342" s="44">
        <f t="shared" si="4"/>
        <v>72.35656379588873</v>
      </c>
    </row>
    <row r="343" spans="1:5" ht="30" customHeight="1">
      <c r="A343" s="65" t="s">
        <v>315</v>
      </c>
      <c r="B343" s="66" t="s">
        <v>391</v>
      </c>
      <c r="C343" s="38">
        <v>14580134</v>
      </c>
      <c r="D343" s="38">
        <v>14380134</v>
      </c>
      <c r="E343" s="34">
        <f>SUM(D343/C343*100)</f>
        <v>98.62827049463331</v>
      </c>
    </row>
    <row r="344" spans="1:5" ht="15" customHeight="1" hidden="1">
      <c r="A344" s="65" t="s">
        <v>392</v>
      </c>
      <c r="B344" s="66" t="s">
        <v>393</v>
      </c>
      <c r="C344" s="38"/>
      <c r="D344" s="30"/>
      <c r="E344" s="34" t="e">
        <f>SUM(D344/C344*100)</f>
        <v>#DIV/0!</v>
      </c>
    </row>
    <row r="345" spans="1:5" ht="26.25" customHeight="1">
      <c r="A345" s="65" t="s">
        <v>392</v>
      </c>
      <c r="B345" s="66" t="s">
        <v>39</v>
      </c>
      <c r="C345" s="38">
        <v>1316640</v>
      </c>
      <c r="D345" s="30">
        <v>722005.86</v>
      </c>
      <c r="E345" s="34">
        <f>SUM(D345/C345*100)</f>
        <v>54.83699872402479</v>
      </c>
    </row>
    <row r="346" spans="1:5" ht="27" customHeight="1">
      <c r="A346" s="65" t="s">
        <v>394</v>
      </c>
      <c r="B346" s="66" t="s">
        <v>381</v>
      </c>
      <c r="C346" s="38">
        <v>5373860</v>
      </c>
      <c r="D346" s="30">
        <v>288560</v>
      </c>
      <c r="E346" s="34">
        <f>SUM(D346/C346*100)</f>
        <v>5.369697014808722</v>
      </c>
    </row>
    <row r="347" spans="1:5" ht="43.5" customHeight="1" hidden="1">
      <c r="A347" s="65" t="s">
        <v>132</v>
      </c>
      <c r="B347" s="66" t="s">
        <v>133</v>
      </c>
      <c r="C347" s="38"/>
      <c r="D347" s="30"/>
      <c r="E347" s="34">
        <v>0</v>
      </c>
    </row>
    <row r="348" spans="1:5" s="8" customFormat="1" ht="21" customHeight="1">
      <c r="A348" s="65" t="s">
        <v>400</v>
      </c>
      <c r="B348" s="66" t="s">
        <v>472</v>
      </c>
      <c r="C348" s="43">
        <f>SUM(C349:C357)</f>
        <v>570072330.02</v>
      </c>
      <c r="D348" s="43">
        <f>SUM(D349:D357)</f>
        <v>364768619.61</v>
      </c>
      <c r="E348" s="44">
        <f aca="true" t="shared" si="5" ref="E348:E359">SUM(D348/C348*100)</f>
        <v>63.986375131942076</v>
      </c>
    </row>
    <row r="349" spans="1:5" ht="24" customHeight="1">
      <c r="A349" s="65" t="s">
        <v>401</v>
      </c>
      <c r="B349" s="66" t="s">
        <v>402</v>
      </c>
      <c r="C349" s="38">
        <v>94709950</v>
      </c>
      <c r="D349" s="30">
        <v>62790735.04</v>
      </c>
      <c r="E349" s="34">
        <f t="shared" si="5"/>
        <v>66.29792861256921</v>
      </c>
    </row>
    <row r="350" spans="1:5" ht="24" customHeight="1">
      <c r="A350" s="65" t="s">
        <v>403</v>
      </c>
      <c r="B350" s="66" t="s">
        <v>404</v>
      </c>
      <c r="C350" s="38">
        <v>463613061.27</v>
      </c>
      <c r="D350" s="30">
        <v>295505055.18</v>
      </c>
      <c r="E350" s="34">
        <f t="shared" si="5"/>
        <v>63.73958800265619</v>
      </c>
    </row>
    <row r="351" spans="1:5" ht="15.75" hidden="1">
      <c r="A351" s="65" t="s">
        <v>405</v>
      </c>
      <c r="B351" s="66" t="s">
        <v>406</v>
      </c>
      <c r="C351" s="38"/>
      <c r="D351" s="30"/>
      <c r="E351" s="34" t="e">
        <f t="shared" si="5"/>
        <v>#DIV/0!</v>
      </c>
    </row>
    <row r="352" spans="1:5" ht="15.75" hidden="1">
      <c r="A352" s="65" t="s">
        <v>407</v>
      </c>
      <c r="B352" s="66" t="s">
        <v>408</v>
      </c>
      <c r="C352" s="38"/>
      <c r="D352" s="30"/>
      <c r="E352" s="34" t="e">
        <f t="shared" si="5"/>
        <v>#DIV/0!</v>
      </c>
    </row>
    <row r="353" spans="1:5" ht="47.25" hidden="1">
      <c r="A353" s="65" t="s">
        <v>409</v>
      </c>
      <c r="B353" s="66" t="s">
        <v>714</v>
      </c>
      <c r="C353" s="38"/>
      <c r="D353" s="30"/>
      <c r="E353" s="34" t="e">
        <f t="shared" si="5"/>
        <v>#DIV/0!</v>
      </c>
    </row>
    <row r="354" spans="1:5" ht="15.75" hidden="1">
      <c r="A354" s="65" t="s">
        <v>89</v>
      </c>
      <c r="B354" s="66" t="s">
        <v>460</v>
      </c>
      <c r="C354" s="38"/>
      <c r="D354" s="30"/>
      <c r="E354" s="34" t="e">
        <f t="shared" si="5"/>
        <v>#DIV/0!</v>
      </c>
    </row>
    <row r="355" spans="1:5" ht="25.5" customHeight="1">
      <c r="A355" s="65" t="s">
        <v>461</v>
      </c>
      <c r="B355" s="66" t="s">
        <v>462</v>
      </c>
      <c r="C355" s="38">
        <v>3034418.75</v>
      </c>
      <c r="D355" s="30">
        <v>2231005.75</v>
      </c>
      <c r="E355" s="34">
        <f t="shared" si="5"/>
        <v>73.52333128049648</v>
      </c>
    </row>
    <row r="356" spans="1:5" ht="24.75" customHeight="1" hidden="1">
      <c r="A356" s="65" t="s">
        <v>463</v>
      </c>
      <c r="B356" s="66" t="s">
        <v>569</v>
      </c>
      <c r="C356" s="38"/>
      <c r="D356" s="30"/>
      <c r="E356" s="34" t="e">
        <f t="shared" si="5"/>
        <v>#DIV/0!</v>
      </c>
    </row>
    <row r="357" spans="1:5" ht="26.25" customHeight="1">
      <c r="A357" s="65" t="s">
        <v>570</v>
      </c>
      <c r="B357" s="66" t="s">
        <v>571</v>
      </c>
      <c r="C357" s="38">
        <v>8714900</v>
      </c>
      <c r="D357" s="30">
        <v>4241823.64</v>
      </c>
      <c r="E357" s="34">
        <f t="shared" si="5"/>
        <v>48.67323365729956</v>
      </c>
    </row>
    <row r="358" spans="1:5" s="8" customFormat="1" ht="24" customHeight="1">
      <c r="A358" s="65" t="s">
        <v>572</v>
      </c>
      <c r="B358" s="66" t="s">
        <v>33</v>
      </c>
      <c r="C358" s="43">
        <f>SUM(C359:C360)</f>
        <v>56668013.25</v>
      </c>
      <c r="D358" s="43">
        <f>SUM(D359:D360)</f>
        <v>29362733.38</v>
      </c>
      <c r="E358" s="44">
        <f t="shared" si="5"/>
        <v>51.81535701712641</v>
      </c>
    </row>
    <row r="359" spans="1:5" ht="26.25" customHeight="1">
      <c r="A359" s="65" t="s">
        <v>327</v>
      </c>
      <c r="B359" s="66" t="s">
        <v>328</v>
      </c>
      <c r="C359" s="38">
        <v>56668013.25</v>
      </c>
      <c r="D359" s="30">
        <v>29362733.38</v>
      </c>
      <c r="E359" s="34">
        <f t="shared" si="5"/>
        <v>51.81535701712641</v>
      </c>
    </row>
    <row r="360" spans="1:5" ht="47.25" customHeight="1" hidden="1">
      <c r="A360" s="65" t="s">
        <v>329</v>
      </c>
      <c r="B360" s="66" t="s">
        <v>135</v>
      </c>
      <c r="C360" s="38"/>
      <c r="D360" s="30"/>
      <c r="E360" s="34">
        <v>0</v>
      </c>
    </row>
    <row r="361" spans="1:5" ht="0.75" customHeight="1">
      <c r="A361" s="65" t="s">
        <v>382</v>
      </c>
      <c r="B361" s="66"/>
      <c r="C361" s="38"/>
      <c r="D361" s="30"/>
      <c r="E361" s="34" t="e">
        <f aca="true" t="shared" si="6" ref="E361:E372">SUM(D361/C361*100)</f>
        <v>#DIV/0!</v>
      </c>
    </row>
    <row r="362" spans="1:5" s="8" customFormat="1" ht="19.5" customHeight="1">
      <c r="A362" s="65" t="s">
        <v>146</v>
      </c>
      <c r="B362" s="66" t="s">
        <v>477</v>
      </c>
      <c r="C362" s="43">
        <f>SUM(C363:C368)</f>
        <v>87905892</v>
      </c>
      <c r="D362" s="43">
        <f>SUM(D363:D368)</f>
        <v>35816461.669999994</v>
      </c>
      <c r="E362" s="44">
        <f t="shared" si="6"/>
        <v>40.74409673244655</v>
      </c>
    </row>
    <row r="363" spans="1:5" ht="22.5" customHeight="1">
      <c r="A363" s="65" t="s">
        <v>147</v>
      </c>
      <c r="B363" s="66" t="s">
        <v>148</v>
      </c>
      <c r="C363" s="38">
        <v>2479200</v>
      </c>
      <c r="D363" s="30">
        <v>1204052.69</v>
      </c>
      <c r="E363" s="34">
        <f t="shared" si="6"/>
        <v>48.56617820264601</v>
      </c>
    </row>
    <row r="364" spans="1:5" ht="15.75" hidden="1">
      <c r="A364" s="65" t="s">
        <v>149</v>
      </c>
      <c r="B364" s="66" t="s">
        <v>185</v>
      </c>
      <c r="C364" s="38"/>
      <c r="D364" s="30"/>
      <c r="E364" s="34" t="e">
        <f t="shared" si="6"/>
        <v>#DIV/0!</v>
      </c>
    </row>
    <row r="365" spans="1:5" ht="23.25" customHeight="1">
      <c r="A365" s="65" t="s">
        <v>574</v>
      </c>
      <c r="B365" s="66" t="s">
        <v>575</v>
      </c>
      <c r="C365" s="38">
        <v>72841592</v>
      </c>
      <c r="D365" s="30">
        <v>28310824.4</v>
      </c>
      <c r="E365" s="34">
        <f t="shared" si="6"/>
        <v>38.86629001738457</v>
      </c>
    </row>
    <row r="366" spans="1:5" ht="22.5" customHeight="1">
      <c r="A366" s="65" t="s">
        <v>576</v>
      </c>
      <c r="B366" s="66" t="s">
        <v>717</v>
      </c>
      <c r="C366" s="38">
        <v>8702000</v>
      </c>
      <c r="D366" s="30">
        <v>4500008.28</v>
      </c>
      <c r="E366" s="34">
        <f t="shared" si="6"/>
        <v>51.71234520799817</v>
      </c>
    </row>
    <row r="367" spans="1:5" ht="31.5" hidden="1">
      <c r="A367" s="65" t="s">
        <v>577</v>
      </c>
      <c r="B367" s="66" t="s">
        <v>529</v>
      </c>
      <c r="C367" s="38"/>
      <c r="D367" s="30"/>
      <c r="E367" s="34" t="e">
        <f t="shared" si="6"/>
        <v>#DIV/0!</v>
      </c>
    </row>
    <row r="368" spans="1:5" ht="35.25" customHeight="1">
      <c r="A368" s="65" t="s">
        <v>530</v>
      </c>
      <c r="B368" s="66" t="s">
        <v>531</v>
      </c>
      <c r="C368" s="38">
        <v>3883100</v>
      </c>
      <c r="D368" s="30">
        <v>1801576.3</v>
      </c>
      <c r="E368" s="34">
        <f t="shared" si="6"/>
        <v>46.39531044783807</v>
      </c>
    </row>
    <row r="369" spans="1:5" ht="21.75" customHeight="1">
      <c r="A369" s="32" t="s">
        <v>532</v>
      </c>
      <c r="B369" s="45" t="s">
        <v>480</v>
      </c>
      <c r="C369" s="38">
        <f>SUM(C370:C373)</f>
        <v>353000</v>
      </c>
      <c r="D369" s="38">
        <f>SUM(D370:D373)</f>
        <v>278042</v>
      </c>
      <c r="E369" s="34">
        <f t="shared" si="6"/>
        <v>78.76543909348442</v>
      </c>
    </row>
    <row r="370" spans="1:5" ht="24.75" customHeight="1">
      <c r="A370" s="65" t="s">
        <v>533</v>
      </c>
      <c r="B370" s="45" t="s">
        <v>478</v>
      </c>
      <c r="C370" s="38">
        <v>53000</v>
      </c>
      <c r="D370" s="30">
        <v>53000</v>
      </c>
      <c r="E370" s="34">
        <f t="shared" si="6"/>
        <v>100</v>
      </c>
    </row>
    <row r="371" spans="1:5" ht="23.25" customHeight="1">
      <c r="A371" s="65" t="s">
        <v>534</v>
      </c>
      <c r="B371" s="66" t="s">
        <v>64</v>
      </c>
      <c r="C371" s="38">
        <v>300000</v>
      </c>
      <c r="D371" s="30">
        <v>225042</v>
      </c>
      <c r="E371" s="34">
        <f t="shared" si="6"/>
        <v>75.01400000000001</v>
      </c>
    </row>
    <row r="372" spans="1:5" ht="24.75" customHeight="1" hidden="1">
      <c r="A372" s="65" t="s">
        <v>383</v>
      </c>
      <c r="B372" s="66" t="s">
        <v>65</v>
      </c>
      <c r="C372" s="38"/>
      <c r="D372" s="30"/>
      <c r="E372" s="34" t="e">
        <f t="shared" si="6"/>
        <v>#DIV/0!</v>
      </c>
    </row>
    <row r="373" spans="1:5" ht="29.25" customHeight="1" hidden="1">
      <c r="A373" s="65" t="s">
        <v>464</v>
      </c>
      <c r="B373" s="66" t="s">
        <v>77</v>
      </c>
      <c r="C373" s="38"/>
      <c r="D373" s="30"/>
      <c r="E373" s="34">
        <v>0</v>
      </c>
    </row>
    <row r="374" spans="1:5" s="8" customFormat="1" ht="75" customHeight="1">
      <c r="A374" s="65" t="s">
        <v>78</v>
      </c>
      <c r="B374" s="66" t="s">
        <v>693</v>
      </c>
      <c r="C374" s="58">
        <f>SUM(C375:C376)</f>
        <v>17194600</v>
      </c>
      <c r="D374" s="58">
        <f>SUM(D375:D376)</f>
        <v>8066241</v>
      </c>
      <c r="E374" s="44">
        <f>SUM(D374/C374*100)</f>
        <v>46.91147802216975</v>
      </c>
    </row>
    <row r="375" spans="1:5" s="8" customFormat="1" ht="58.5" customHeight="1">
      <c r="A375" s="32" t="s">
        <v>479</v>
      </c>
      <c r="B375" s="45" t="s">
        <v>694</v>
      </c>
      <c r="C375" s="38">
        <v>3873600</v>
      </c>
      <c r="D375" s="38">
        <v>1935600</v>
      </c>
      <c r="E375" s="34">
        <f>SUM(D375/C375*100)</f>
        <v>49.96902106567534</v>
      </c>
    </row>
    <row r="376" spans="1:5" ht="42.75" customHeight="1">
      <c r="A376" s="65" t="s">
        <v>79</v>
      </c>
      <c r="B376" s="66" t="s">
        <v>80</v>
      </c>
      <c r="C376" s="38">
        <v>13321000</v>
      </c>
      <c r="D376" s="30">
        <v>6130641</v>
      </c>
      <c r="E376" s="34">
        <f>SUM(D376/C376*100)</f>
        <v>46.02237819983485</v>
      </c>
    </row>
    <row r="377" spans="1:5" s="8" customFormat="1" ht="18" customHeight="1">
      <c r="A377" s="65"/>
      <c r="B377" s="37" t="s">
        <v>535</v>
      </c>
      <c r="C377" s="43">
        <f>SUM(C300+C310+C321+C332+C342+C348+C358+C362+C369+C374)</f>
        <v>843470301.29</v>
      </c>
      <c r="D377" s="43">
        <f>SUM(D300+D310+D321+D332+D342+D348+D358+D362+D369+D374)</f>
        <v>493352874.1</v>
      </c>
      <c r="E377" s="44">
        <f>SUM(D377/C377*100)</f>
        <v>58.490841152968656</v>
      </c>
    </row>
    <row r="378" spans="1:5" ht="15.75" hidden="1">
      <c r="A378" s="65"/>
      <c r="B378" s="37" t="s">
        <v>85</v>
      </c>
      <c r="C378" s="38"/>
      <c r="D378" s="30"/>
      <c r="E378" s="34"/>
    </row>
    <row r="379" spans="1:5" ht="14.25" customHeight="1" hidden="1">
      <c r="A379" s="65"/>
      <c r="B379" s="37" t="s">
        <v>536</v>
      </c>
      <c r="C379" s="43">
        <f>SUM(C377)</f>
        <v>843470301.29</v>
      </c>
      <c r="D379" s="43">
        <f>SUM(D377)</f>
        <v>493352874.1</v>
      </c>
      <c r="E379" s="34">
        <f>SUM(D379/C379*100)</f>
        <v>58.490841152968656</v>
      </c>
    </row>
    <row r="380" spans="1:5" ht="4.5" customHeight="1">
      <c r="A380" s="65"/>
      <c r="B380" s="37"/>
      <c r="C380" s="43"/>
      <c r="D380" s="43"/>
      <c r="E380" s="34"/>
    </row>
    <row r="381" spans="1:5" ht="49.5" customHeight="1">
      <c r="A381" s="65"/>
      <c r="B381" s="37" t="s">
        <v>296</v>
      </c>
      <c r="C381" s="43">
        <f>SUM(C296-C377)</f>
        <v>-10873344.069999933</v>
      </c>
      <c r="D381" s="43">
        <f>SUM(D296-D377)</f>
        <v>-10487346.290000081</v>
      </c>
      <c r="E381" s="34"/>
    </row>
    <row r="382" spans="1:5" ht="23.25" customHeight="1">
      <c r="A382" s="65"/>
      <c r="B382" s="35" t="s">
        <v>105</v>
      </c>
      <c r="C382" s="38"/>
      <c r="D382" s="30"/>
      <c r="E382" s="46"/>
    </row>
    <row r="383" spans="1:5" ht="38.25" customHeight="1">
      <c r="A383" s="35"/>
      <c r="B383" s="33" t="s">
        <v>682</v>
      </c>
      <c r="C383" s="38">
        <f>SUM(C384+C387)</f>
        <v>10873344.069999933</v>
      </c>
      <c r="D383" s="38">
        <f>SUM(D384+D387)</f>
        <v>10487346.289999992</v>
      </c>
      <c r="E383" s="46"/>
    </row>
    <row r="384" spans="1:5" ht="44.25" customHeight="1">
      <c r="A384" s="65" t="s">
        <v>297</v>
      </c>
      <c r="B384" s="33" t="s">
        <v>683</v>
      </c>
      <c r="C384" s="38">
        <f>SUM(C385)</f>
        <v>0</v>
      </c>
      <c r="D384" s="38">
        <f>SUM(D385)</f>
        <v>59525223.97</v>
      </c>
      <c r="E384" s="46"/>
    </row>
    <row r="385" spans="1:5" ht="137.25" customHeight="1">
      <c r="A385" s="65" t="s">
        <v>298</v>
      </c>
      <c r="B385" s="33" t="s">
        <v>695</v>
      </c>
      <c r="C385" s="38">
        <f>SUM(C386)</f>
        <v>0</v>
      </c>
      <c r="D385" s="38">
        <f>SUM(D386)</f>
        <v>59525223.97</v>
      </c>
      <c r="E385" s="46"/>
    </row>
    <row r="386" spans="1:5" ht="159" customHeight="1">
      <c r="A386" s="32" t="s">
        <v>299</v>
      </c>
      <c r="B386" s="33" t="s">
        <v>696</v>
      </c>
      <c r="C386" s="38"/>
      <c r="D386" s="30">
        <v>59525223.97</v>
      </c>
      <c r="E386" s="46"/>
    </row>
    <row r="387" spans="1:5" ht="42.75" customHeight="1">
      <c r="A387" s="65" t="s">
        <v>300</v>
      </c>
      <c r="B387" s="33" t="s">
        <v>347</v>
      </c>
      <c r="C387" s="38">
        <f>SUM(C388+C391)</f>
        <v>10873344.069999933</v>
      </c>
      <c r="D387" s="38">
        <f>SUM(D388+D391)</f>
        <v>-49037877.68000001</v>
      </c>
      <c r="E387" s="46"/>
    </row>
    <row r="388" spans="1:5" s="8" customFormat="1" ht="39" customHeight="1">
      <c r="A388" s="65" t="s">
        <v>301</v>
      </c>
      <c r="B388" s="66" t="s">
        <v>555</v>
      </c>
      <c r="C388" s="43">
        <f>SUM(C389+C390)</f>
        <v>-832596957.22</v>
      </c>
      <c r="D388" s="43">
        <f>SUM(D389+D390)</f>
        <v>-482865527.81</v>
      </c>
      <c r="E388" s="34"/>
    </row>
    <row r="389" spans="1:5" ht="40.5" customHeight="1">
      <c r="A389" s="32" t="s">
        <v>302</v>
      </c>
      <c r="B389" s="66" t="s">
        <v>373</v>
      </c>
      <c r="C389" s="38">
        <v>-832596957.22</v>
      </c>
      <c r="D389" s="38">
        <v>-482865527.81</v>
      </c>
      <c r="E389" s="34"/>
    </row>
    <row r="390" spans="1:5" ht="39.75" customHeight="1" hidden="1">
      <c r="A390" s="32" t="s">
        <v>303</v>
      </c>
      <c r="B390" s="66" t="s">
        <v>697</v>
      </c>
      <c r="C390" s="38"/>
      <c r="D390" s="30"/>
      <c r="E390" s="34"/>
    </row>
    <row r="391" spans="1:5" s="8" customFormat="1" ht="41.25" customHeight="1">
      <c r="A391" s="32" t="s">
        <v>304</v>
      </c>
      <c r="B391" s="66" t="s">
        <v>537</v>
      </c>
      <c r="C391" s="43">
        <f>SUM(C392+C393)</f>
        <v>843470301.29</v>
      </c>
      <c r="D391" s="43">
        <f>SUM(D392+D393)</f>
        <v>433827650.13</v>
      </c>
      <c r="E391" s="34"/>
    </row>
    <row r="392" spans="1:5" ht="40.5" customHeight="1">
      <c r="A392" s="32" t="s">
        <v>305</v>
      </c>
      <c r="B392" s="66" t="s">
        <v>397</v>
      </c>
      <c r="C392" s="38">
        <v>843470301.29</v>
      </c>
      <c r="D392" s="38">
        <v>433827650.13</v>
      </c>
      <c r="E392" s="34"/>
    </row>
    <row r="393" spans="1:5" ht="40.5" customHeight="1" hidden="1">
      <c r="A393" s="25" t="s">
        <v>306</v>
      </c>
      <c r="B393" s="42" t="s">
        <v>698</v>
      </c>
      <c r="C393" s="28"/>
      <c r="D393" s="29"/>
      <c r="E393" s="31"/>
    </row>
    <row r="394" spans="1:5" ht="20.25" customHeight="1" hidden="1">
      <c r="A394" s="70"/>
      <c r="B394" s="70"/>
      <c r="C394" s="70"/>
      <c r="D394" s="47"/>
      <c r="E394" s="48"/>
    </row>
    <row r="395" spans="1:5" ht="15" customHeight="1" hidden="1">
      <c r="A395" s="49"/>
      <c r="B395" s="49"/>
      <c r="C395" s="50"/>
      <c r="D395" s="51"/>
      <c r="E395" s="52"/>
    </row>
    <row r="396" spans="1:5" ht="15.75" customHeight="1">
      <c r="A396" s="68"/>
      <c r="B396" s="69"/>
      <c r="C396" s="18"/>
      <c r="D396" s="16"/>
      <c r="E396" s="17"/>
    </row>
    <row r="397" spans="1:3" ht="22.5" customHeight="1">
      <c r="A397" s="4"/>
      <c r="B397" s="5"/>
      <c r="C397" s="12"/>
    </row>
    <row r="398" spans="1:3" ht="22.5" customHeight="1">
      <c r="A398" s="4"/>
      <c r="B398" s="5"/>
      <c r="C398" s="12"/>
    </row>
    <row r="399" spans="1:3" ht="22.5" customHeight="1">
      <c r="A399" s="4"/>
      <c r="B399" s="5"/>
      <c r="C399" s="12"/>
    </row>
    <row r="400" spans="1:3" ht="22.5" customHeight="1">
      <c r="A400" s="4"/>
      <c r="B400" s="5"/>
      <c r="C400" s="12"/>
    </row>
    <row r="401" spans="1:3" ht="22.5" customHeight="1">
      <c r="A401" s="4"/>
      <c r="B401" s="5"/>
      <c r="C401" s="12"/>
    </row>
    <row r="402" spans="1:3" ht="22.5" customHeight="1">
      <c r="A402" s="4"/>
      <c r="B402" s="5"/>
      <c r="C402" s="12"/>
    </row>
    <row r="403" spans="1:3" ht="22.5" customHeight="1">
      <c r="A403" s="4"/>
      <c r="B403" s="5"/>
      <c r="C403" s="12"/>
    </row>
    <row r="404" spans="1:3" ht="22.5" customHeight="1">
      <c r="A404" s="4"/>
      <c r="B404" s="5"/>
      <c r="C404" s="12"/>
    </row>
    <row r="405" spans="1:3" ht="22.5" customHeight="1">
      <c r="A405" s="4"/>
      <c r="B405" s="5"/>
      <c r="C405" s="12"/>
    </row>
    <row r="406" spans="1:3" ht="22.5" customHeight="1">
      <c r="A406" s="4"/>
      <c r="B406" s="5"/>
      <c r="C406" s="12"/>
    </row>
    <row r="407" spans="1:3" ht="22.5" customHeight="1">
      <c r="A407" s="4"/>
      <c r="B407" s="5"/>
      <c r="C407" s="12"/>
    </row>
    <row r="408" spans="1:3" ht="22.5" customHeight="1">
      <c r="A408" s="4"/>
      <c r="B408" s="5"/>
      <c r="C408" s="12"/>
    </row>
    <row r="409" spans="1:3" ht="22.5" customHeight="1">
      <c r="A409" s="4"/>
      <c r="B409" s="5"/>
      <c r="C409" s="12"/>
    </row>
    <row r="410" spans="1:3" ht="22.5" customHeight="1">
      <c r="A410" s="4"/>
      <c r="B410" s="5"/>
      <c r="C410" s="12"/>
    </row>
    <row r="411" spans="1:3" ht="22.5" customHeight="1">
      <c r="A411" s="4"/>
      <c r="B411" s="5"/>
      <c r="C411" s="12"/>
    </row>
    <row r="412" spans="1:3" ht="22.5" customHeight="1">
      <c r="A412" s="4"/>
      <c r="B412" s="5"/>
      <c r="C412" s="12"/>
    </row>
    <row r="413" spans="1:3" ht="22.5" customHeight="1">
      <c r="A413" s="4"/>
      <c r="B413" s="5"/>
      <c r="C413" s="12"/>
    </row>
    <row r="414" spans="1:3" ht="22.5" customHeight="1">
      <c r="A414" s="4"/>
      <c r="B414" s="5"/>
      <c r="C414" s="12"/>
    </row>
    <row r="415" spans="1:3" ht="22.5" customHeight="1">
      <c r="A415" s="4"/>
      <c r="B415" s="5"/>
      <c r="C415" s="12"/>
    </row>
    <row r="416" spans="1:3" ht="22.5" customHeight="1">
      <c r="A416" s="4"/>
      <c r="B416" s="5"/>
      <c r="C416" s="12"/>
    </row>
    <row r="417" spans="1:3" ht="22.5" customHeight="1">
      <c r="A417" s="4"/>
      <c r="B417" s="5"/>
      <c r="C417" s="12"/>
    </row>
    <row r="418" ht="15">
      <c r="B418" s="6"/>
    </row>
    <row r="419" ht="15">
      <c r="B419" s="6"/>
    </row>
    <row r="420" ht="15">
      <c r="B420" s="6"/>
    </row>
    <row r="421" ht="15">
      <c r="B421" s="6"/>
    </row>
    <row r="422" ht="15">
      <c r="B422" s="6"/>
    </row>
    <row r="423" ht="15">
      <c r="B423" s="6"/>
    </row>
  </sheetData>
  <mergeCells count="15">
    <mergeCell ref="D13:D15"/>
    <mergeCell ref="C13:C15"/>
    <mergeCell ref="A6:E6"/>
    <mergeCell ref="A7:E8"/>
    <mergeCell ref="A9:E9"/>
    <mergeCell ref="A396:B396"/>
    <mergeCell ref="A394:C394"/>
    <mergeCell ref="C1:E1"/>
    <mergeCell ref="C2:E2"/>
    <mergeCell ref="C3:E3"/>
    <mergeCell ref="C4:E4"/>
    <mergeCell ref="C5:E5"/>
    <mergeCell ref="A13:A15"/>
    <mergeCell ref="B13:B15"/>
    <mergeCell ref="E13:E15"/>
  </mergeCells>
  <printOptions/>
  <pageMargins left="1.1811023622047245" right="0.5905511811023623" top="0.7874015748031497" bottom="0.7874015748031497" header="0.15748031496062992" footer="0.15748031496062992"/>
  <pageSetup firstPageNumber="1" useFirstPageNumber="1" horizontalDpi="600" verticalDpi="600" orientation="portrait" paperSize="9" scale="65" r:id="rId1"/>
  <headerFooter alignWithMargins="0">
    <oddFooter>&amp;C&amp;P</oddFooter>
  </headerFooter>
  <rowBreaks count="13" manualBreakCount="13">
    <brk id="37" max="4" man="1"/>
    <brk id="73" max="4" man="1"/>
    <brk id="96" max="4" man="1"/>
    <brk id="112" max="4" man="1"/>
    <brk id="154" max="4" man="1"/>
    <brk id="183" max="4" man="1"/>
    <brk id="214" max="4" man="1"/>
    <brk id="229" max="4" man="1"/>
    <brk id="262" max="4" man="1"/>
    <brk id="293" max="4" man="1"/>
    <brk id="349" max="4" man="1"/>
    <brk id="386" max="4" man="1"/>
    <brk id="39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Buglina</cp:lastModifiedBy>
  <cp:lastPrinted>2017-07-25T10:38:25Z</cp:lastPrinted>
  <dcterms:created xsi:type="dcterms:W3CDTF">1999-10-28T10:18:25Z</dcterms:created>
  <dcterms:modified xsi:type="dcterms:W3CDTF">2017-07-25T10:43:58Z</dcterms:modified>
  <cp:category/>
  <cp:version/>
  <cp:contentType/>
  <cp:contentStatus/>
</cp:coreProperties>
</file>